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H:\广茂幼师文件\教研组长\"/>
    </mc:Choice>
  </mc:AlternateContent>
  <xr:revisionPtr revIDLastSave="0" documentId="13_ncr:1_{ED5F55EA-CBAF-441C-8D3A-FB115BC8F790}" xr6:coauthVersionLast="47" xr6:coauthVersionMax="47" xr10:uidLastSave="{00000000-0000-0000-0000-000000000000}"/>
  <bookViews>
    <workbookView xWindow="-120" yWindow="-120" windowWidth="20730" windowHeight="11175" activeTab="2" xr2:uid="{00000000-000D-0000-FFFF-FFFF00000000}"/>
  </bookViews>
  <sheets>
    <sheet name="附件1 综合素质课教学进程表" sheetId="1" r:id="rId1"/>
    <sheet name="理论与实践教学分配比例表" sheetId="6" r:id="rId2"/>
    <sheet name="专业课安排表" sheetId="3" r:id="rId3"/>
    <sheet name="实践教学安排表" sheetId="5" r:id="rId4"/>
    <sheet name="师范综合素质课" sheetId="2" state="hidden" r:id="rId5"/>
  </sheets>
  <externalReferences>
    <externalReference r:id="rId6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3" i="1" l="1"/>
  <c r="I43" i="1"/>
  <c r="H43" i="1"/>
  <c r="G43" i="1"/>
  <c r="J30" i="1"/>
  <c r="I30" i="1"/>
  <c r="D4" i="6" s="1"/>
  <c r="H30" i="1"/>
  <c r="D3" i="6" s="1"/>
  <c r="G30" i="1"/>
  <c r="J44" i="1" l="1"/>
  <c r="I44" i="1"/>
  <c r="G44" i="1"/>
  <c r="H44" i="1"/>
  <c r="G15" i="6"/>
  <c r="G14" i="6"/>
  <c r="G9" i="6"/>
  <c r="G7" i="6"/>
  <c r="G6" i="6"/>
  <c r="G5" i="6"/>
  <c r="G4" i="6"/>
  <c r="G3" i="6"/>
  <c r="E10" i="6" l="1"/>
  <c r="E9" i="6"/>
  <c r="E8" i="6"/>
  <c r="E7" i="6"/>
  <c r="E6" i="6"/>
  <c r="E5" i="6"/>
  <c r="J47" i="2" l="1"/>
  <c r="J50" i="2" s="1"/>
  <c r="I47" i="2"/>
  <c r="I50" i="2" s="1"/>
  <c r="H47" i="2"/>
  <c r="H50" i="2" s="1"/>
  <c r="G47" i="2"/>
  <c r="G50" i="2" s="1"/>
  <c r="O35" i="3"/>
  <c r="N35" i="3"/>
  <c r="M35" i="3"/>
  <c r="L35" i="3"/>
  <c r="K35" i="3"/>
  <c r="J35" i="3"/>
  <c r="I35" i="3"/>
  <c r="H35" i="3"/>
  <c r="G35" i="3"/>
  <c r="E28" i="3"/>
  <c r="O26" i="3"/>
  <c r="N26" i="3"/>
  <c r="M26" i="3"/>
  <c r="M36" i="3" s="1"/>
  <c r="L26" i="3"/>
  <c r="L36" i="3" s="1"/>
  <c r="K26" i="3"/>
  <c r="H26" i="3"/>
  <c r="H36" i="3" s="1"/>
  <c r="G26" i="3"/>
  <c r="G36" i="3" s="1"/>
  <c r="J22" i="3"/>
  <c r="J21" i="3"/>
  <c r="J20" i="3"/>
  <c r="J19" i="3"/>
  <c r="I19" i="3"/>
  <c r="I26" i="3" s="1"/>
  <c r="I36" i="3" s="1"/>
  <c r="J18" i="3"/>
  <c r="J26" i="3" l="1"/>
  <c r="J36" i="3" s="1"/>
  <c r="E4" i="6"/>
  <c r="D15" i="6"/>
  <c r="E15" i="6" s="1"/>
  <c r="N36" i="3"/>
  <c r="D14" i="6"/>
  <c r="E14" i="6" s="1"/>
  <c r="E3" i="6"/>
  <c r="K36" i="3"/>
  <c r="O36" i="3"/>
</calcChain>
</file>

<file path=xl/sharedStrings.xml><?xml version="1.0" encoding="utf-8"?>
<sst xmlns="http://schemas.openxmlformats.org/spreadsheetml/2006/main" count="683" uniqueCount="259">
  <si>
    <t xml:space="preserve">综合素质课教学进程表 </t>
  </si>
  <si>
    <t>专业名称：财税大数据应用</t>
  </si>
  <si>
    <t>课程类别</t>
  </si>
  <si>
    <t>课程性质</t>
  </si>
  <si>
    <t>课程序号</t>
  </si>
  <si>
    <t>课程名称</t>
  </si>
  <si>
    <t>课程代码</t>
  </si>
  <si>
    <t>课程类型</t>
  </si>
  <si>
    <t>学时分配</t>
  </si>
  <si>
    <t>学分</t>
  </si>
  <si>
    <t>教学进度周学时分配</t>
  </si>
  <si>
    <t>考核方式</t>
  </si>
  <si>
    <t>教学场所</t>
  </si>
  <si>
    <t>备注</t>
  </si>
  <si>
    <t>总学时</t>
  </si>
  <si>
    <t>讲授</t>
  </si>
  <si>
    <t>实践</t>
  </si>
  <si>
    <t>第一学年</t>
  </si>
  <si>
    <t>第二学年</t>
  </si>
  <si>
    <t>第三学年</t>
  </si>
  <si>
    <t>15</t>
  </si>
  <si>
    <t>综合素质</t>
  </si>
  <si>
    <t>必 修 课</t>
  </si>
  <si>
    <t>军事训练与国防教育</t>
  </si>
  <si>
    <t>XXGG001S</t>
  </si>
  <si>
    <t>B</t>
  </si>
  <si>
    <t>36/2</t>
  </si>
  <si>
    <t>全校</t>
  </si>
  <si>
    <t>国家安全教育</t>
  </si>
  <si>
    <t>XXGG034(A-E)</t>
  </si>
  <si>
    <t>4</t>
  </si>
  <si>
    <t>1-5学期，每学期4学时（讲座）</t>
  </si>
  <si>
    <t>思想道德修养与法律基础(一)</t>
  </si>
  <si>
    <t>XXGG002A</t>
  </si>
  <si>
    <t>2/15</t>
  </si>
  <si>
    <t>★</t>
  </si>
  <si>
    <t>思想道德修养与法律基础(二)</t>
  </si>
  <si>
    <t>XXGG002B</t>
  </si>
  <si>
    <t>2/18</t>
  </si>
  <si>
    <t>习近平新
时代中国特色社会主义思想概论</t>
  </si>
  <si>
    <t>XXGG003A</t>
  </si>
  <si>
    <t>全校,理论课程2学分，假期实践1学分。</t>
  </si>
  <si>
    <t>毛泽东思想和中国特色社会主义理论体系概论</t>
  </si>
  <si>
    <t>XXGG003B</t>
  </si>
  <si>
    <t>体育与健康(一)</t>
  </si>
  <si>
    <t>XXGG004A</t>
  </si>
  <si>
    <t>非体育专业学生</t>
  </si>
  <si>
    <t>体育与健康(二)</t>
  </si>
  <si>
    <t>XXGG004B</t>
  </si>
  <si>
    <t>体育与健康(三)</t>
  </si>
  <si>
    <t>XXGG004C</t>
  </si>
  <si>
    <t>体育与健康(四)</t>
  </si>
  <si>
    <t>XXGG004D</t>
  </si>
  <si>
    <t>形势与政策(一)、马中化</t>
  </si>
  <si>
    <t>XXGG005A</t>
  </si>
  <si>
    <t>形势与政策(二)</t>
  </si>
  <si>
    <t>XXGG005B</t>
  </si>
  <si>
    <t>2/3</t>
  </si>
  <si>
    <t>形势与政策(三)</t>
  </si>
  <si>
    <t>XXGG005C</t>
  </si>
  <si>
    <t>形势与政策(四)</t>
  </si>
  <si>
    <t>XXGG005D</t>
  </si>
  <si>
    <t>大学生心理健康与教育（一）</t>
  </si>
  <si>
    <t>XXGG006A</t>
  </si>
  <si>
    <t>A</t>
  </si>
  <si>
    <t>2/2</t>
  </si>
  <si>
    <t>大学生心理健康与教育（二）</t>
  </si>
  <si>
    <t>XXGG006B</t>
  </si>
  <si>
    <t>大学生心理健康与教育（三）</t>
  </si>
  <si>
    <t>XXGG006C</t>
  </si>
  <si>
    <t>大学生心理健康与教育（四）</t>
  </si>
  <si>
    <t>XXGG006D</t>
  </si>
  <si>
    <t>大学生心理健康与教育（五）</t>
  </si>
  <si>
    <t>XXGG006E</t>
  </si>
  <si>
    <t>劳动教育</t>
  </si>
  <si>
    <t>XXGG009S</t>
  </si>
  <si>
    <t>30/1</t>
  </si>
  <si>
    <t>全校开课，由学院安排.第一学年开课</t>
  </si>
  <si>
    <t>就业指导</t>
  </si>
  <si>
    <t>XXGG011S</t>
  </si>
  <si>
    <t>1/18</t>
  </si>
  <si>
    <t>认识实习</t>
  </si>
  <si>
    <t>XXGG012S</t>
  </si>
  <si>
    <t>30/2</t>
  </si>
  <si>
    <t>毕业实习</t>
  </si>
  <si>
    <t>XXGG013S</t>
  </si>
  <si>
    <t>C</t>
  </si>
  <si>
    <t>18/14</t>
  </si>
  <si>
    <t>毕业设计</t>
  </si>
  <si>
    <t>XXGG014S</t>
  </si>
  <si>
    <t>30/4</t>
  </si>
  <si>
    <t>小计</t>
  </si>
  <si>
    <t>选修课</t>
  </si>
  <si>
    <t>计算机应用基础（一）</t>
  </si>
  <si>
    <t>XXGG007A</t>
  </si>
  <si>
    <t>非计算机系专业学生</t>
  </si>
  <si>
    <t>计算机应用基础（二）</t>
  </si>
  <si>
    <t>XXGG007B</t>
  </si>
  <si>
    <t>大学英语（一）</t>
  </si>
  <si>
    <t>XXGG008A</t>
  </si>
  <si>
    <t>非外语系学生</t>
  </si>
  <si>
    <t>大学英语（二）</t>
  </si>
  <si>
    <t>XXGG008B</t>
  </si>
  <si>
    <t>大学生职业生涯规划</t>
  </si>
  <si>
    <t>XXGG010S</t>
  </si>
  <si>
    <t>1/15</t>
  </si>
  <si>
    <t>计算机应用基础</t>
  </si>
  <si>
    <t>XXGG007S</t>
  </si>
  <si>
    <t>4/15</t>
  </si>
  <si>
    <t>计算机系专业学生</t>
  </si>
  <si>
    <t>大学语文</t>
  </si>
  <si>
    <t>大学音乐</t>
  </si>
  <si>
    <t>大学美术</t>
  </si>
  <si>
    <t>公共选修</t>
  </si>
  <si>
    <t>具体课程每学期公布</t>
  </si>
  <si>
    <t>合计</t>
  </si>
  <si>
    <t>课程类型：A纯理论课；B理论+实践；C纯实践。      ▲核心课</t>
  </si>
  <si>
    <t>★考试</t>
  </si>
  <si>
    <t>说明：
1、形势与政策课以讲座形式进行，第一、二、三、四学期各上3次，共12次。另有认识实习、毕业论文等，不列入总学时。
2、综合素质选修课要求学生最多选一门，由于每学期选修课课程不定，因此不一一列举。</t>
  </si>
  <si>
    <t>理论与实践教学分配及比例表</t>
  </si>
  <si>
    <t>项目</t>
  </si>
  <si>
    <t>学时</t>
  </si>
  <si>
    <t>占总学时的百分比</t>
  </si>
  <si>
    <t>必修课</t>
  </si>
  <si>
    <t>综合素质课</t>
  </si>
  <si>
    <t>理论</t>
  </si>
  <si>
    <t>专业课</t>
  </si>
  <si>
    <t>技能训练</t>
  </si>
  <si>
    <t>其他实践活动</t>
  </si>
  <si>
    <t>理论实践教学比</t>
  </si>
  <si>
    <t>理论教学</t>
  </si>
  <si>
    <t>实践教学</t>
  </si>
  <si>
    <t>总计</t>
  </si>
  <si>
    <t>制表人：彭冰瑜</t>
  </si>
  <si>
    <t xml:space="preserve">专业课教学进程表 </t>
  </si>
  <si>
    <t>基础会计学</t>
  </si>
  <si>
    <t>CJCS001S</t>
  </si>
  <si>
    <t>理论+实践课</t>
  </si>
  <si>
    <t>企业财务会计（初级会计实务）</t>
  </si>
  <si>
    <r>
      <rPr>
        <sz val="10"/>
        <rFont val="Arial"/>
        <family val="2"/>
      </rPr>
      <t>CJDK002A</t>
    </r>
    <r>
      <rPr>
        <sz val="10"/>
        <rFont val="宋体"/>
        <family val="3"/>
        <charset val="134"/>
      </rPr>
      <t>、</t>
    </r>
    <r>
      <rPr>
        <sz val="10"/>
        <rFont val="Arial"/>
        <family val="2"/>
      </rPr>
      <t>CJDK002B</t>
    </r>
  </si>
  <si>
    <t>经济法基础</t>
  </si>
  <si>
    <t>CJDK003S</t>
  </si>
  <si>
    <t>税收概论</t>
  </si>
  <si>
    <t>CJCS003S</t>
  </si>
  <si>
    <t>Python</t>
  </si>
  <si>
    <t>CJDC008S</t>
  </si>
  <si>
    <t>税法（一）（二）</t>
  </si>
  <si>
    <r>
      <rPr>
        <sz val="10"/>
        <rFont val="Arial"/>
        <family val="2"/>
      </rPr>
      <t>CJCS004A</t>
    </r>
    <r>
      <rPr>
        <sz val="10"/>
        <rFont val="宋体"/>
        <family val="3"/>
        <charset val="134"/>
      </rPr>
      <t>、</t>
    </r>
    <r>
      <rPr>
        <sz val="10"/>
        <rFont val="Arial"/>
        <family val="2"/>
      </rPr>
      <t>CJCS004B</t>
    </r>
  </si>
  <si>
    <t>税收管理</t>
  </si>
  <si>
    <t>CJCS005S</t>
  </si>
  <si>
    <t>纳税检查</t>
  </si>
  <si>
    <t>CJCS006S</t>
  </si>
  <si>
    <t>税收会计</t>
  </si>
  <si>
    <t>CJCS007S</t>
  </si>
  <si>
    <t>税务筹划</t>
  </si>
  <si>
    <t>CJCS011S</t>
  </si>
  <si>
    <t>管理学</t>
  </si>
  <si>
    <t>经济学基础</t>
  </si>
  <si>
    <t>CJDS001S</t>
  </si>
  <si>
    <t>会计技能训练（出纳业务操作）</t>
  </si>
  <si>
    <t>CJDK013S</t>
  </si>
  <si>
    <t>企业会计模拟</t>
  </si>
  <si>
    <t>CJDK027S</t>
  </si>
  <si>
    <t>excel在财务中的应用</t>
  </si>
  <si>
    <t>CJDK015S</t>
  </si>
  <si>
    <t>电算会计应用</t>
  </si>
  <si>
    <t>CJDK016S</t>
  </si>
  <si>
    <t>审计基础与实务</t>
  </si>
  <si>
    <t>CJCS008S</t>
  </si>
  <si>
    <t>税务英语</t>
  </si>
  <si>
    <t>CJCS010S</t>
  </si>
  <si>
    <t>财务制度设计</t>
  </si>
  <si>
    <t>绩效管理</t>
  </si>
  <si>
    <t>CJDC006S</t>
  </si>
  <si>
    <t>投资学</t>
  </si>
  <si>
    <t>CJDK022S</t>
  </si>
  <si>
    <t>1+X财务共享服务实务</t>
  </si>
  <si>
    <t>实践教学进程表</t>
  </si>
  <si>
    <t>专业名称：XXXX</t>
  </si>
  <si>
    <t>XXXX/XX/XX</t>
  </si>
  <si>
    <t>项目序号</t>
  </si>
  <si>
    <t>项目名称</t>
  </si>
  <si>
    <t>总周数</t>
  </si>
  <si>
    <t>专业技能实训</t>
  </si>
  <si>
    <t>考查</t>
  </si>
  <si>
    <t>校外</t>
  </si>
  <si>
    <t>注：本实践课按周计算，在统计学时的情况下，按30学时/周计算</t>
  </si>
  <si>
    <t xml:space="preserve">2022级师范综合素质课教学进程表 </t>
  </si>
  <si>
    <t>毛泽东思想和中国特色社会主义理论体系概论(二)</t>
  </si>
  <si>
    <t>心理学（一）</t>
  </si>
  <si>
    <t>XXGG016A</t>
  </si>
  <si>
    <t>师范类专业</t>
  </si>
  <si>
    <t>心理学（二）</t>
  </si>
  <si>
    <t>XXGG016B</t>
  </si>
  <si>
    <t>教育学（一）</t>
  </si>
  <si>
    <t>XXGG017A</t>
  </si>
  <si>
    <t>教育学（二）</t>
  </si>
  <si>
    <t>XXGG017B</t>
  </si>
  <si>
    <t>规范书写与书法训练（一）</t>
  </si>
  <si>
    <t>XXGG018A</t>
  </si>
  <si>
    <t>规范书写与书法训练（二）</t>
  </si>
  <si>
    <t>XXGG018B</t>
  </si>
  <si>
    <t>普通话与教师口语技能（一）</t>
  </si>
  <si>
    <t>XXGG019A</t>
  </si>
  <si>
    <t>普通话与教师口语技能（二）</t>
  </si>
  <si>
    <t>XXGG019B</t>
  </si>
  <si>
    <t>综合素质（一）</t>
  </si>
  <si>
    <t>XXGG020A</t>
  </si>
  <si>
    <t>综合素质（二）</t>
  </si>
  <si>
    <t>XXGG020B</t>
  </si>
  <si>
    <t>教育教学知识与能力</t>
  </si>
  <si>
    <t>XXGG021S</t>
  </si>
  <si>
    <t>创新创业与就业指导</t>
  </si>
  <si>
    <t>30/14</t>
  </si>
  <si>
    <t>毕业论文</t>
  </si>
  <si>
    <t>校内公选课待审核后另行公布</t>
  </si>
  <si>
    <t>说明：
1、形势与政策课以讲座形式进行，第一、二、三、四学期各上3次，共12次。另有劳动教育、毕业实习、毕业论文等，不列入总学时。
2、综合素质选修课要求学生最多选一门，由于每学期选修课课程不定，因此不一一列举。</t>
  </si>
  <si>
    <t>占总学分的百分比</t>
    <phoneticPr fontId="15" type="noConversion"/>
  </si>
  <si>
    <r>
      <t>CJDS00</t>
    </r>
    <r>
      <rPr>
        <sz val="10"/>
        <rFont val="Arial"/>
        <family val="2"/>
      </rPr>
      <t>9</t>
    </r>
    <r>
      <rPr>
        <sz val="10"/>
        <rFont val="Arial"/>
        <family val="2"/>
      </rPr>
      <t>S</t>
    </r>
    <phoneticPr fontId="15" type="noConversion"/>
  </si>
  <si>
    <t>制表人：彭冰瑜</t>
    <phoneticPr fontId="15" type="noConversion"/>
  </si>
  <si>
    <r>
      <t>3</t>
    </r>
    <r>
      <rPr>
        <sz val="9"/>
        <rFont val="宋体"/>
        <family val="3"/>
        <charset val="134"/>
      </rPr>
      <t>0/4</t>
    </r>
    <phoneticPr fontId="15" type="noConversion"/>
  </si>
  <si>
    <t>考查</t>
    <phoneticPr fontId="15" type="noConversion"/>
  </si>
  <si>
    <t>校内</t>
    <phoneticPr fontId="15" type="noConversion"/>
  </si>
  <si>
    <t>1+X健康财富规划</t>
    <phoneticPr fontId="15" type="noConversion"/>
  </si>
  <si>
    <t>专业名称：财税大数据应用</t>
    <phoneticPr fontId="15" type="noConversion"/>
  </si>
  <si>
    <t>公司战略与风险管理</t>
    <phoneticPr fontId="15" type="noConversion"/>
  </si>
  <si>
    <t>统计基础</t>
    <phoneticPr fontId="15" type="noConversion"/>
  </si>
  <si>
    <t>CJDK029S</t>
    <phoneticPr fontId="15" type="noConversion"/>
  </si>
  <si>
    <t>CJDC013S</t>
    <phoneticPr fontId="15" type="noConversion"/>
  </si>
  <si>
    <t>CJDK011S</t>
    <phoneticPr fontId="15" type="noConversion"/>
  </si>
  <si>
    <t>CJDC014S</t>
    <phoneticPr fontId="15" type="noConversion"/>
  </si>
  <si>
    <t>核心课程</t>
  </si>
  <si>
    <t>■</t>
  </si>
  <si>
    <t>思想道德与法治(一)</t>
  </si>
  <si>
    <t>思想道德与法治(二)</t>
  </si>
  <si>
    <t>3/18</t>
  </si>
  <si>
    <t>非计体育学院专业学生</t>
  </si>
  <si>
    <t>2/4</t>
  </si>
  <si>
    <t>中华优秀传统文化</t>
  </si>
  <si>
    <t>XXGG035S</t>
  </si>
  <si>
    <t>18/1</t>
  </si>
  <si>
    <t>非计算机学院专业学生</t>
  </si>
  <si>
    <t>计算机学院专业学生</t>
  </si>
  <si>
    <t>大学生创新创业教育</t>
  </si>
  <si>
    <t>XXGG031S</t>
  </si>
  <si>
    <t>XXGG024S</t>
  </si>
  <si>
    <t>非文学院专业</t>
  </si>
  <si>
    <t>XXGG032S</t>
  </si>
  <si>
    <t>非音乐学院专业</t>
  </si>
  <si>
    <t>XXGG033S</t>
  </si>
  <si>
    <t>非美术学院专业</t>
  </si>
  <si>
    <t>★考试  ■考查</t>
  </si>
  <si>
    <t>全校开课，统一安排</t>
    <phoneticPr fontId="15" type="noConversion"/>
  </si>
  <si>
    <t>全校</t>
    <phoneticPr fontId="15" type="noConversion"/>
  </si>
  <si>
    <t>★考试  ■考查</t>
    <phoneticPr fontId="15" type="noConversion"/>
  </si>
  <si>
    <t>核心课程</t>
    <phoneticPr fontId="15" type="noConversion"/>
  </si>
  <si>
    <t>▲</t>
  </si>
  <si>
    <t>C</t>
    <phoneticPr fontId="15" type="noConversion"/>
  </si>
  <si>
    <t>C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</si>
</sst>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1" x14ac:knownFonts="1">
    <font>
      <sz val="11"/>
      <color theme="1"/>
      <name val="等线"/>
      <charset val="134"/>
      <scheme val="minor"/>
    </font>
    <font>
      <b/>
      <sz val="14"/>
      <name val="宋体"/>
      <family val="3"/>
      <charset val="134"/>
    </font>
    <font>
      <sz val="9"/>
      <name val="宋体"/>
      <family val="3"/>
      <charset val="134"/>
    </font>
    <font>
      <sz val="9"/>
      <color rgb="FFFF0000"/>
      <name val="宋体"/>
      <family val="3"/>
      <charset val="134"/>
    </font>
    <font>
      <b/>
      <sz val="9"/>
      <name val="宋体"/>
      <family val="3"/>
      <charset val="134"/>
    </font>
    <font>
      <b/>
      <sz val="9"/>
      <color rgb="FFFF0000"/>
      <name val="宋体"/>
      <family val="3"/>
      <charset val="134"/>
    </font>
    <font>
      <sz val="10"/>
      <name val="微软雅黑"/>
      <family val="2"/>
      <charset val="134"/>
    </font>
    <font>
      <sz val="10"/>
      <name val="Arial"/>
      <family val="2"/>
    </font>
    <font>
      <sz val="10"/>
      <name val="Arial"/>
      <family val="2"/>
    </font>
    <font>
      <sz val="8"/>
      <color rgb="FFFF0000"/>
      <name val="Times New Roman"/>
      <family val="1"/>
    </font>
    <font>
      <sz val="8"/>
      <name val="Times New Roman"/>
      <family val="1"/>
    </font>
    <font>
      <b/>
      <sz val="12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0"/>
      <name val="Arial"/>
      <family val="2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 applyBorder="0">
      <alignment vertical="center"/>
    </xf>
    <xf numFmtId="0" fontId="13" fillId="0" borderId="0" applyBorder="0"/>
    <xf numFmtId="0" fontId="13" fillId="0" borderId="0" applyBorder="0">
      <alignment vertical="center"/>
    </xf>
    <xf numFmtId="0" fontId="12" fillId="0" borderId="0" applyBorder="0"/>
  </cellStyleXfs>
  <cellXfs count="109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0" fillId="0" borderId="0" xfId="0" applyAlignment="1"/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0" fillId="0" borderId="0" xfId="0" applyNumberFormat="1" applyAlignment="1"/>
    <xf numFmtId="0" fontId="4" fillId="0" borderId="7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7" xfId="0" applyBorder="1">
      <alignment vertical="center"/>
    </xf>
    <xf numFmtId="0" fontId="2" fillId="0" borderId="7" xfId="0" applyFont="1" applyBorder="1" applyAlignment="1">
      <alignment vertical="center" wrapText="1"/>
    </xf>
    <xf numFmtId="49" fontId="0" fillId="0" borderId="7" xfId="0" applyNumberFormat="1" applyBorder="1">
      <alignment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6" fillId="0" borderId="7" xfId="1" applyFont="1" applyBorder="1" applyAlignment="1">
      <alignment vertical="center"/>
    </xf>
    <xf numFmtId="0" fontId="9" fillId="0" borderId="7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0" fontId="6" fillId="0" borderId="7" xfId="2" applyFont="1" applyBorder="1">
      <alignment vertical="center"/>
    </xf>
    <xf numFmtId="0" fontId="10" fillId="0" borderId="7" xfId="2" applyFont="1" applyBorder="1" applyAlignment="1">
      <alignment horizontal="center" vertical="center" wrapText="1"/>
    </xf>
    <xf numFmtId="0" fontId="10" fillId="0" borderId="7" xfId="2" applyFont="1" applyBorder="1" applyAlignment="1">
      <alignment vertical="center" wrapText="1"/>
    </xf>
    <xf numFmtId="0" fontId="12" fillId="0" borderId="0" xfId="3"/>
    <xf numFmtId="0" fontId="12" fillId="0" borderId="7" xfId="3" applyBorder="1" applyAlignment="1">
      <alignment vertical="center"/>
    </xf>
    <xf numFmtId="0" fontId="12" fillId="0" borderId="7" xfId="3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7" xfId="0" applyFont="1" applyBorder="1" applyAlignment="1"/>
    <xf numFmtId="0" fontId="6" fillId="0" borderId="7" xfId="0" applyFont="1" applyBorder="1" applyAlignment="1"/>
    <xf numFmtId="0" fontId="8" fillId="0" borderId="7" xfId="0" applyFont="1" applyBorder="1" applyAlignment="1"/>
    <xf numFmtId="0" fontId="0" fillId="0" borderId="7" xfId="0" applyBorder="1" applyAlignment="1"/>
    <xf numFmtId="0" fontId="0" fillId="0" borderId="7" xfId="0" applyBorder="1" applyAlignment="1">
      <alignment horizontal="left"/>
    </xf>
    <xf numFmtId="10" fontId="12" fillId="0" borderId="7" xfId="3" applyNumberFormat="1" applyBorder="1" applyAlignment="1">
      <alignment vertical="center"/>
    </xf>
    <xf numFmtId="0" fontId="16" fillId="0" borderId="7" xfId="3" applyFont="1" applyBorder="1" applyAlignment="1">
      <alignment vertical="center" wrapText="1"/>
    </xf>
    <xf numFmtId="0" fontId="17" fillId="0" borderId="7" xfId="0" applyFont="1" applyBorder="1" applyAlignment="1"/>
    <xf numFmtId="49" fontId="19" fillId="2" borderId="7" xfId="0" applyNumberFormat="1" applyFont="1" applyFill="1" applyBorder="1" applyAlignment="1">
      <alignment horizontal="center" vertical="center" wrapText="1"/>
    </xf>
    <xf numFmtId="49" fontId="19" fillId="0" borderId="7" xfId="0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49" fontId="20" fillId="0" borderId="0" xfId="0" applyNumberFormat="1" applyFont="1">
      <alignment vertical="center"/>
    </xf>
    <xf numFmtId="0" fontId="2" fillId="0" borderId="5" xfId="0" applyFont="1" applyBorder="1" applyAlignment="1">
      <alignment vertical="center" wrapText="1"/>
    </xf>
    <xf numFmtId="0" fontId="4" fillId="0" borderId="7" xfId="2" applyFont="1" applyBorder="1" applyAlignment="1">
      <alignment horizontal="center" vertical="center" wrapText="1"/>
    </xf>
    <xf numFmtId="0" fontId="20" fillId="0" borderId="0" xfId="0" applyFont="1" applyAlignment="1"/>
    <xf numFmtId="0" fontId="20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2" fillId="0" borderId="7" xfId="0" applyFont="1" applyBorder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57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2" fillId="0" borderId="7" xfId="3" applyBorder="1" applyAlignment="1">
      <alignment horizontal="center" vertical="center"/>
    </xf>
    <xf numFmtId="0" fontId="12" fillId="0" borderId="10" xfId="3" applyBorder="1" applyAlignment="1">
      <alignment horizontal="center"/>
    </xf>
    <xf numFmtId="0" fontId="12" fillId="0" borderId="2" xfId="3" applyBorder="1" applyAlignment="1">
      <alignment horizontal="center" vertical="center"/>
    </xf>
    <xf numFmtId="0" fontId="12" fillId="0" borderId="5" xfId="3" applyBorder="1" applyAlignment="1">
      <alignment horizontal="center" vertical="center"/>
    </xf>
    <xf numFmtId="0" fontId="12" fillId="0" borderId="6" xfId="3" applyBorder="1" applyAlignment="1">
      <alignment horizontal="center" vertical="center"/>
    </xf>
    <xf numFmtId="0" fontId="11" fillId="0" borderId="0" xfId="3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10" fillId="0" borderId="2" xfId="2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4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57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</cellXfs>
  <cellStyles count="4">
    <cellStyle name="常规" xfId="0" builtinId="0"/>
    <cellStyle name="常规 2" xfId="2" xr:uid="{00000000-0005-0000-0000-000001000000}"/>
    <cellStyle name="常规 3" xfId="3" xr:uid="{00000000-0005-0000-0000-000002000000}"/>
    <cellStyle name="常规_茂名学院高州师范分教点小教大专教学计划6" xfId="1" xr:uid="{00000000-0005-0000-0000-000003000000}"/>
  </cellStyles>
  <dxfs count="4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eixin\WeChat%20Files\wxid_pgsj1dgb52qw11\FileStorage\File\2022-10\&#35838;&#31243;&#23548;&#20837;&#27169;&#2649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1">
          <cell r="A1" t="str">
            <v>课程名称</v>
          </cell>
          <cell r="B1" t="str">
            <v>课程编码</v>
          </cell>
        </row>
        <row r="2">
          <cell r="A2" t="str">
            <v>经济学基础</v>
          </cell>
          <cell r="B2" t="str">
            <v>CJDS001S</v>
          </cell>
        </row>
        <row r="3">
          <cell r="A3" t="str">
            <v>企业管理</v>
          </cell>
          <cell r="B3" t="str">
            <v>CJDS002S</v>
          </cell>
        </row>
        <row r="4">
          <cell r="A4" t="str">
            <v>基础会计学（一）</v>
          </cell>
          <cell r="B4" t="str">
            <v>CJCS001A</v>
          </cell>
        </row>
        <row r="5">
          <cell r="A5" t="str">
            <v>基础会计学（二）</v>
          </cell>
          <cell r="B5" t="str">
            <v>CJCS002B</v>
          </cell>
        </row>
        <row r="6">
          <cell r="A6" t="str">
            <v>人力资源管理</v>
          </cell>
          <cell r="B6" t="str">
            <v>CJDS003S</v>
          </cell>
        </row>
        <row r="7">
          <cell r="A7" t="str">
            <v>网络营销(一）</v>
          </cell>
          <cell r="B7" t="str">
            <v>CJDS004A</v>
          </cell>
        </row>
        <row r="8">
          <cell r="A8" t="str">
            <v>网络营销(二）</v>
          </cell>
          <cell r="B8" t="str">
            <v>CJDS004B</v>
          </cell>
        </row>
        <row r="9">
          <cell r="A9" t="str">
            <v>物流管理</v>
          </cell>
          <cell r="B9" t="str">
            <v>CJDS005S</v>
          </cell>
        </row>
        <row r="10">
          <cell r="A10" t="str">
            <v>电子商务概论</v>
          </cell>
          <cell r="B10" t="str">
            <v>CJDS006S</v>
          </cell>
        </row>
        <row r="11">
          <cell r="A11" t="str">
            <v>管理学基础（一）</v>
          </cell>
          <cell r="B11" t="str">
            <v>CJDS007A</v>
          </cell>
        </row>
        <row r="12">
          <cell r="A12" t="str">
            <v>管理学基础（二）</v>
          </cell>
          <cell r="B12" t="str">
            <v>CJDS007B</v>
          </cell>
        </row>
        <row r="13">
          <cell r="A13" t="str">
            <v>电子商务实务</v>
          </cell>
          <cell r="B13" t="str">
            <v>CJDS008S</v>
          </cell>
        </row>
        <row r="14">
          <cell r="A14" t="str">
            <v>商务谈判</v>
          </cell>
          <cell r="B14" t="str">
            <v>CJDS009S</v>
          </cell>
        </row>
        <row r="15">
          <cell r="A15" t="str">
            <v>平面设计</v>
          </cell>
          <cell r="B15" t="str">
            <v>CJDS010S</v>
          </cell>
        </row>
        <row r="16">
          <cell r="A16" t="str">
            <v>电商网站建设</v>
          </cell>
          <cell r="B16" t="str">
            <v>CJDS011S</v>
          </cell>
        </row>
        <row r="17">
          <cell r="A17" t="str">
            <v>计算机网络技术</v>
          </cell>
          <cell r="B17" t="str">
            <v>CJDS012S</v>
          </cell>
        </row>
        <row r="18">
          <cell r="A18" t="str">
            <v>电子支付与结算</v>
          </cell>
          <cell r="B18" t="str">
            <v>CJDS013S</v>
          </cell>
        </row>
        <row r="19">
          <cell r="A19" t="str">
            <v>市场营销学（一）</v>
          </cell>
          <cell r="B19" t="str">
            <v>CJDS014A</v>
          </cell>
        </row>
        <row r="20">
          <cell r="A20" t="str">
            <v>市场营销学（二）</v>
          </cell>
          <cell r="B20" t="str">
            <v>CJDS014B</v>
          </cell>
        </row>
        <row r="21">
          <cell r="A21" t="str">
            <v>商贸法规</v>
          </cell>
          <cell r="B21" t="str">
            <v>CJDS015S</v>
          </cell>
        </row>
        <row r="22">
          <cell r="A22" t="str">
            <v>电子商务实训</v>
          </cell>
          <cell r="B22" t="str">
            <v>CJDS016S</v>
          </cell>
        </row>
        <row r="23">
          <cell r="A23" t="str">
            <v>营运管理</v>
          </cell>
          <cell r="B23" t="str">
            <v>CJDS017S</v>
          </cell>
        </row>
        <row r="24">
          <cell r="A24" t="str">
            <v>企业电商管理实训（含跨境电商）</v>
          </cell>
          <cell r="B24" t="str">
            <v>CJDS018S</v>
          </cell>
        </row>
        <row r="25">
          <cell r="A25" t="str">
            <v>企业营销策划实务与实战模拟</v>
          </cell>
          <cell r="B25" t="str">
            <v>CJDS019S</v>
          </cell>
        </row>
        <row r="26">
          <cell r="A26" t="str">
            <v>电子商务项目运作实训</v>
          </cell>
          <cell r="B26" t="str">
            <v>CJDS020S</v>
          </cell>
        </row>
        <row r="27">
          <cell r="A27" t="str">
            <v>国际贸易实务</v>
          </cell>
          <cell r="B27" t="str">
            <v>CJDS021S</v>
          </cell>
        </row>
        <row r="28">
          <cell r="A28" t="str">
            <v>消费者心理与分析</v>
          </cell>
          <cell r="B28" t="str">
            <v>CJDS022S</v>
          </cell>
        </row>
        <row r="29">
          <cell r="A29" t="str">
            <v>商务礼仪</v>
          </cell>
          <cell r="B29" t="str">
            <v>CJDS023S</v>
          </cell>
        </row>
        <row r="30">
          <cell r="A30" t="str">
            <v>市场调研与预测</v>
          </cell>
          <cell r="B30" t="str">
            <v>CJDS024S</v>
          </cell>
        </row>
        <row r="31">
          <cell r="A31" t="str">
            <v>电子商务数据分析与应用</v>
          </cell>
          <cell r="B31" t="str">
            <v>CJDS025S</v>
          </cell>
        </row>
        <row r="32">
          <cell r="A32" t="str">
            <v>商品广告设计</v>
          </cell>
          <cell r="B32" t="str">
            <v>CJDS026S</v>
          </cell>
        </row>
        <row r="33">
          <cell r="A33" t="str">
            <v>消费者心理学</v>
          </cell>
          <cell r="B33" t="str">
            <v>CJDS027S</v>
          </cell>
        </row>
        <row r="34">
          <cell r="A34" t="str">
            <v>电子商务物流</v>
          </cell>
          <cell r="B34" t="str">
            <v>CJDS028S</v>
          </cell>
        </row>
        <row r="35">
          <cell r="A35" t="str">
            <v>管理学基础</v>
          </cell>
          <cell r="B35" t="str">
            <v>CJDS007S</v>
          </cell>
        </row>
        <row r="36">
          <cell r="A36" t="str">
            <v>移动电商实务</v>
          </cell>
          <cell r="B36" t="str">
            <v>CJDS029S</v>
          </cell>
        </row>
        <row r="37">
          <cell r="A37" t="str">
            <v>商务沟通（客户关系管理）</v>
          </cell>
          <cell r="B37" t="str">
            <v>CJDS030S</v>
          </cell>
        </row>
        <row r="38">
          <cell r="A38" t="str">
            <v>视频拍摄与处理</v>
          </cell>
          <cell r="B38" t="str">
            <v>CJDS031S</v>
          </cell>
        </row>
        <row r="39">
          <cell r="A39" t="str">
            <v>商品拍摄与图片处理</v>
          </cell>
          <cell r="B39" t="str">
            <v>CJDS032S</v>
          </cell>
        </row>
        <row r="40">
          <cell r="A40" t="str">
            <v>电子商务网站与网页设计</v>
          </cell>
          <cell r="B40" t="str">
            <v>CJDS033S</v>
          </cell>
        </row>
        <row r="41">
          <cell r="A41" t="str">
            <v>网店运营与管理实训</v>
          </cell>
          <cell r="B41" t="str">
            <v>CJDS034S</v>
          </cell>
        </row>
        <row r="42">
          <cell r="A42" t="str">
            <v>网络直播实务（以淘宝，抖音为主）</v>
          </cell>
          <cell r="B42" t="str">
            <v>CJDS035S</v>
          </cell>
        </row>
        <row r="43">
          <cell r="A43" t="str">
            <v>网店运营创业实训</v>
          </cell>
          <cell r="B43" t="str">
            <v>CJDS036S</v>
          </cell>
        </row>
        <row r="44">
          <cell r="A44" t="str">
            <v>视觉营销</v>
          </cell>
          <cell r="B44" t="str">
            <v>CJDS037S</v>
          </cell>
        </row>
        <row r="45">
          <cell r="A45" t="str">
            <v>市场营销学（市场调研与数据分析）</v>
          </cell>
          <cell r="B45" t="str">
            <v>CJDS038S</v>
          </cell>
        </row>
        <row r="46">
          <cell r="A46" t="str">
            <v>电子商务综合实训（含跨境电商）</v>
          </cell>
          <cell r="B46" t="str">
            <v>CJDS039S</v>
          </cell>
        </row>
        <row r="47">
          <cell r="A47" t="str">
            <v>市场预测与分析</v>
          </cell>
          <cell r="B47" t="str">
            <v>CJDS040S</v>
          </cell>
        </row>
        <row r="48">
          <cell r="A48" t="str">
            <v>新媒体模拟实训</v>
          </cell>
          <cell r="B48" t="str">
            <v>CJDS041S</v>
          </cell>
        </row>
        <row r="49">
          <cell r="A49" t="str">
            <v>电子商务英语</v>
          </cell>
          <cell r="B49" t="str">
            <v>CJDS042S</v>
          </cell>
        </row>
        <row r="50">
          <cell r="A50" t="str">
            <v>财务会计基础</v>
          </cell>
          <cell r="B50" t="str">
            <v>CJDK001S</v>
          </cell>
        </row>
        <row r="51">
          <cell r="A51" t="str">
            <v>财经法规与职业道德</v>
          </cell>
          <cell r="B51" t="str">
            <v>CJDK007S</v>
          </cell>
        </row>
        <row r="52">
          <cell r="A52" t="str">
            <v>经济法基础</v>
          </cell>
          <cell r="B52" t="str">
            <v>CJDK003S</v>
          </cell>
        </row>
        <row r="53">
          <cell r="A53" t="str">
            <v>管理学基础</v>
          </cell>
          <cell r="B53" t="str">
            <v>CJDC009S</v>
          </cell>
        </row>
        <row r="54">
          <cell r="A54" t="str">
            <v>现代金融基础</v>
          </cell>
          <cell r="B54" t="str">
            <v>CJDC001S</v>
          </cell>
        </row>
        <row r="55">
          <cell r="A55" t="str">
            <v>企业财务会计（一）</v>
          </cell>
          <cell r="B55" t="str">
            <v>CJDK002A</v>
          </cell>
        </row>
        <row r="56">
          <cell r="A56" t="str">
            <v>企业财务会计（二）</v>
          </cell>
          <cell r="B56" t="str">
            <v>CJDK002B</v>
          </cell>
        </row>
        <row r="57">
          <cell r="A57" t="str">
            <v>成本核算与管理</v>
          </cell>
          <cell r="B57" t="str">
            <v>CJDK004S</v>
          </cell>
        </row>
        <row r="58">
          <cell r="A58" t="str">
            <v>预算管理</v>
          </cell>
          <cell r="B58" t="str">
            <v>CJDC002S</v>
          </cell>
        </row>
        <row r="59">
          <cell r="A59" t="str">
            <v>预算管理（选修）</v>
          </cell>
          <cell r="B59" t="str">
            <v>CJDC010S</v>
          </cell>
        </row>
        <row r="60">
          <cell r="A60" t="str">
            <v>中级财务管理</v>
          </cell>
          <cell r="B60" t="str">
            <v>CJDC003S</v>
          </cell>
        </row>
        <row r="61">
          <cell r="A61" t="str">
            <v>税务管理及筹划</v>
          </cell>
          <cell r="B61" t="str">
            <v>CJDC004S</v>
          </cell>
        </row>
        <row r="62">
          <cell r="A62" t="str">
            <v>企业财务分析</v>
          </cell>
          <cell r="B62" t="str">
            <v>CJDK009S</v>
          </cell>
        </row>
        <row r="63">
          <cell r="A63" t="str">
            <v>市场营销</v>
          </cell>
          <cell r="B63" t="str">
            <v>CJDS014S</v>
          </cell>
        </row>
        <row r="64">
          <cell r="A64" t="str">
            <v>企业税收模拟实训（纳税实务）</v>
          </cell>
          <cell r="B64" t="str">
            <v>CJDK012S</v>
          </cell>
        </row>
        <row r="65">
          <cell r="A65" t="str">
            <v>会计技能训练（出纳业务操作）</v>
          </cell>
          <cell r="B65" t="str">
            <v>CJDK013S</v>
          </cell>
        </row>
        <row r="66">
          <cell r="A66" t="str">
            <v>企业会计模拟</v>
          </cell>
          <cell r="B66" t="str">
            <v>CJDK014S</v>
          </cell>
        </row>
        <row r="67">
          <cell r="A67" t="str">
            <v>excel在财务中的应用</v>
          </cell>
          <cell r="B67" t="str">
            <v>CJDC012S</v>
          </cell>
        </row>
        <row r="68">
          <cell r="A68" t="str">
            <v>excel在财务中的应用</v>
          </cell>
          <cell r="B68" t="str">
            <v>CJDK015S</v>
          </cell>
        </row>
        <row r="69">
          <cell r="A69" t="str">
            <v>电算会计应用</v>
          </cell>
          <cell r="B69" t="str">
            <v>CJDK016S</v>
          </cell>
        </row>
        <row r="70">
          <cell r="A70" t="str">
            <v>内部控制与风险管理</v>
          </cell>
          <cell r="B70" t="str">
            <v>CJDC005S</v>
          </cell>
        </row>
        <row r="71">
          <cell r="A71" t="str">
            <v>会计英语</v>
          </cell>
          <cell r="B71" t="str">
            <v>CJDK018S</v>
          </cell>
        </row>
        <row r="72">
          <cell r="A72" t="str">
            <v>绩效管理</v>
          </cell>
          <cell r="B72" t="str">
            <v>CJDC006S</v>
          </cell>
        </row>
        <row r="73">
          <cell r="A73" t="str">
            <v>财务制度设计</v>
          </cell>
          <cell r="B73" t="str">
            <v>CJDC007S</v>
          </cell>
        </row>
        <row r="74">
          <cell r="A74" t="str">
            <v>个人理财与规划</v>
          </cell>
          <cell r="B74" t="str">
            <v>CJDK021S</v>
          </cell>
        </row>
        <row r="75">
          <cell r="A75" t="str">
            <v>儒家财经理论述要</v>
          </cell>
          <cell r="B75" t="str">
            <v>CJDK024S</v>
          </cell>
        </row>
        <row r="76">
          <cell r="A76" t="str">
            <v>投资学</v>
          </cell>
          <cell r="B76" t="str">
            <v>CJDK022S</v>
          </cell>
        </row>
        <row r="77">
          <cell r="A77" t="str">
            <v>审计基础与实务</v>
          </cell>
          <cell r="B77" t="str">
            <v>CJDK008S</v>
          </cell>
        </row>
        <row r="78">
          <cell r="A78" t="str">
            <v>python</v>
          </cell>
          <cell r="B78" t="str">
            <v>CJDC008S</v>
          </cell>
        </row>
        <row r="79">
          <cell r="A79" t="str">
            <v>企业会计模拟</v>
          </cell>
          <cell r="B79" t="str">
            <v>CJDK027S</v>
          </cell>
        </row>
        <row r="80">
          <cell r="A80" t="str">
            <v>企业财务管理</v>
          </cell>
          <cell r="B80" t="str">
            <v>CJDK005S</v>
          </cell>
        </row>
        <row r="81">
          <cell r="A81" t="str">
            <v>行业会计</v>
          </cell>
          <cell r="B81" t="str">
            <v>CJDK006S</v>
          </cell>
        </row>
        <row r="82">
          <cell r="A82" t="str">
            <v>财政金融基础</v>
          </cell>
          <cell r="B82" t="str">
            <v>CJDK010S</v>
          </cell>
        </row>
        <row r="83">
          <cell r="A83" t="str">
            <v>统计基础</v>
          </cell>
          <cell r="B83" t="str">
            <v>CJDK011S</v>
          </cell>
        </row>
        <row r="84">
          <cell r="A84" t="str">
            <v>管理会计基础</v>
          </cell>
          <cell r="B84" t="str">
            <v>CJDK017S</v>
          </cell>
        </row>
        <row r="85">
          <cell r="A85" t="str">
            <v>ERP沙盘模拟</v>
          </cell>
          <cell r="B85" t="str">
            <v>CJDK019S</v>
          </cell>
        </row>
        <row r="86">
          <cell r="A86" t="str">
            <v>基础会计学</v>
          </cell>
          <cell r="B86" t="str">
            <v>CJCS001S</v>
          </cell>
        </row>
        <row r="87">
          <cell r="A87" t="str">
            <v>财务会计</v>
          </cell>
          <cell r="B87" t="str">
            <v>CJCS002S</v>
          </cell>
        </row>
        <row r="88">
          <cell r="A88" t="str">
            <v>税收概论</v>
          </cell>
          <cell r="B88" t="str">
            <v>CJCS003S</v>
          </cell>
        </row>
        <row r="89">
          <cell r="A89" t="str">
            <v>税法（一）</v>
          </cell>
          <cell r="B89" t="str">
            <v>CJCS004A</v>
          </cell>
        </row>
        <row r="90">
          <cell r="A90" t="str">
            <v>税法（二）</v>
          </cell>
          <cell r="B90" t="str">
            <v>CJCS004B</v>
          </cell>
        </row>
        <row r="91">
          <cell r="A91" t="str">
            <v>税收管理</v>
          </cell>
          <cell r="B91" t="str">
            <v>CJCS005S</v>
          </cell>
        </row>
        <row r="92">
          <cell r="A92" t="str">
            <v>纳税检查</v>
          </cell>
          <cell r="B92" t="str">
            <v>CJCS006S</v>
          </cell>
        </row>
        <row r="93">
          <cell r="A93" t="str">
            <v>税收会计（一）</v>
          </cell>
          <cell r="B93" t="str">
            <v>CJCS007A</v>
          </cell>
        </row>
        <row r="94">
          <cell r="A94" t="str">
            <v>税收会计（二）</v>
          </cell>
          <cell r="B94" t="str">
            <v>CJCS007B</v>
          </cell>
        </row>
        <row r="95">
          <cell r="A95" t="str">
            <v>审计学</v>
          </cell>
          <cell r="B95" t="str">
            <v>CJCS008S</v>
          </cell>
        </row>
        <row r="96">
          <cell r="A96" t="str">
            <v>中国税制</v>
          </cell>
          <cell r="B96" t="str">
            <v>CJCS009S</v>
          </cell>
        </row>
        <row r="97">
          <cell r="A97" t="str">
            <v>税务英语</v>
          </cell>
          <cell r="B97" t="str">
            <v>CJCS010S</v>
          </cell>
        </row>
        <row r="98">
          <cell r="A98" t="str">
            <v>税务筹划</v>
          </cell>
          <cell r="B98" t="str">
            <v>CJCS011S</v>
          </cell>
        </row>
        <row r="99">
          <cell r="A99" t="str">
            <v>大学生理财与规划</v>
          </cell>
          <cell r="B99" t="str">
            <v>CJDK023S</v>
          </cell>
        </row>
        <row r="100">
          <cell r="A100" t="str">
            <v>税收会计</v>
          </cell>
          <cell r="B100" t="str">
            <v>CJCS007S</v>
          </cell>
        </row>
        <row r="101">
          <cell r="A101" t="str">
            <v>国际税收</v>
          </cell>
          <cell r="B101" t="str">
            <v>CJCS012S</v>
          </cell>
        </row>
        <row r="102">
          <cell r="A102" t="str">
            <v>营运管理（选修）</v>
          </cell>
          <cell r="B102" t="str">
            <v>CJDC011S</v>
          </cell>
        </row>
        <row r="103">
          <cell r="A103" t="str">
            <v>银行会计</v>
          </cell>
          <cell r="B103" t="str">
            <v>CJDK020S</v>
          </cell>
        </row>
        <row r="104">
          <cell r="A104" t="str">
            <v>管理学基础（选修）</v>
          </cell>
          <cell r="B104" t="str">
            <v>CJDK028S</v>
          </cell>
        </row>
        <row r="105">
          <cell r="A105" t="str">
            <v>财务大数据基础-Python基础</v>
          </cell>
          <cell r="B105" t="str">
            <v>CJDK025S</v>
          </cell>
        </row>
        <row r="106">
          <cell r="A106" t="str">
            <v>财务大数据程序设计与应用-Python程序设计与应用</v>
          </cell>
          <cell r="B106" t="str">
            <v>CJDK026S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7"/>
  <sheetViews>
    <sheetView topLeftCell="A40" zoomScale="110" zoomScaleNormal="110" workbookViewId="0">
      <selection sqref="A1:S46"/>
    </sheetView>
  </sheetViews>
  <sheetFormatPr defaultColWidth="8.25" defaultRowHeight="14.25" x14ac:dyDescent="0.2"/>
  <cols>
    <col min="1" max="1" width="2.375" customWidth="1"/>
    <col min="2" max="2" width="3.25" customWidth="1"/>
    <col min="3" max="3" width="3.125" customWidth="1"/>
    <col min="4" max="4" width="21.625" customWidth="1"/>
    <col min="5" max="5" width="7.25" customWidth="1"/>
    <col min="6" max="6" width="2.625" customWidth="1"/>
    <col min="7" max="7" width="5.75" customWidth="1"/>
    <col min="8" max="10" width="4.875" customWidth="1"/>
    <col min="11" max="16" width="4.5" customWidth="1"/>
    <col min="17" max="18" width="2.5" customWidth="1"/>
    <col min="19" max="19" width="15.875" customWidth="1"/>
  </cols>
  <sheetData>
    <row r="1" spans="1:19" ht="18.75" x14ac:dyDescent="0.2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19" x14ac:dyDescent="0.2">
      <c r="A2" s="74" t="s">
        <v>1</v>
      </c>
      <c r="B2" s="74"/>
      <c r="C2" s="74"/>
      <c r="D2" s="74"/>
      <c r="E2" s="74"/>
      <c r="F2" s="2"/>
      <c r="G2" s="2"/>
      <c r="H2" s="2"/>
      <c r="I2" s="2"/>
      <c r="J2" s="2"/>
      <c r="K2" s="2"/>
      <c r="L2" s="12"/>
      <c r="M2" s="12"/>
      <c r="N2" s="75">
        <v>44853</v>
      </c>
      <c r="O2" s="76"/>
      <c r="P2" s="76"/>
      <c r="Q2" s="76"/>
      <c r="R2" s="76"/>
      <c r="S2" s="76"/>
    </row>
    <row r="3" spans="1:19" ht="14.25" customHeight="1" x14ac:dyDescent="0.2">
      <c r="A3" s="56" t="s">
        <v>2</v>
      </c>
      <c r="B3" s="56" t="s">
        <v>3</v>
      </c>
      <c r="C3" s="56" t="s">
        <v>4</v>
      </c>
      <c r="D3" s="69" t="s">
        <v>5</v>
      </c>
      <c r="E3" s="69" t="s">
        <v>6</v>
      </c>
      <c r="F3" s="56" t="s">
        <v>7</v>
      </c>
      <c r="G3" s="77" t="s">
        <v>8</v>
      </c>
      <c r="H3" s="78"/>
      <c r="I3" s="78"/>
      <c r="J3" s="63" t="s">
        <v>9</v>
      </c>
      <c r="K3" s="77" t="s">
        <v>10</v>
      </c>
      <c r="L3" s="78"/>
      <c r="M3" s="78"/>
      <c r="N3" s="78"/>
      <c r="O3" s="78"/>
      <c r="P3" s="79"/>
      <c r="Q3" s="80" t="s">
        <v>11</v>
      </c>
      <c r="R3" s="80" t="s">
        <v>231</v>
      </c>
      <c r="S3" s="56" t="s">
        <v>13</v>
      </c>
    </row>
    <row r="4" spans="1:19" ht="14.25" customHeight="1" x14ac:dyDescent="0.2">
      <c r="A4" s="57"/>
      <c r="B4" s="57"/>
      <c r="C4" s="57"/>
      <c r="D4" s="70"/>
      <c r="E4" s="70"/>
      <c r="F4" s="57"/>
      <c r="G4" s="56" t="s">
        <v>14</v>
      </c>
      <c r="H4" s="56" t="s">
        <v>15</v>
      </c>
      <c r="I4" s="59" t="s">
        <v>16</v>
      </c>
      <c r="J4" s="63"/>
      <c r="K4" s="77" t="s">
        <v>17</v>
      </c>
      <c r="L4" s="79"/>
      <c r="M4" s="77" t="s">
        <v>18</v>
      </c>
      <c r="N4" s="79"/>
      <c r="O4" s="77" t="s">
        <v>19</v>
      </c>
      <c r="P4" s="79"/>
      <c r="Q4" s="81"/>
      <c r="R4" s="81"/>
      <c r="S4" s="57"/>
    </row>
    <row r="5" spans="1:19" x14ac:dyDescent="0.2">
      <c r="A5" s="57"/>
      <c r="B5" s="57"/>
      <c r="C5" s="57"/>
      <c r="D5" s="70"/>
      <c r="E5" s="70"/>
      <c r="F5" s="57"/>
      <c r="G5" s="57"/>
      <c r="H5" s="57"/>
      <c r="I5" s="60"/>
      <c r="J5" s="63"/>
      <c r="K5" s="3">
        <v>1</v>
      </c>
      <c r="L5" s="3">
        <v>2</v>
      </c>
      <c r="M5" s="3">
        <v>3</v>
      </c>
      <c r="N5" s="3">
        <v>4</v>
      </c>
      <c r="O5" s="3">
        <v>5</v>
      </c>
      <c r="P5" s="3">
        <v>6</v>
      </c>
      <c r="Q5" s="81"/>
      <c r="R5" s="81"/>
      <c r="S5" s="57"/>
    </row>
    <row r="6" spans="1:19" x14ac:dyDescent="0.2">
      <c r="A6" s="58"/>
      <c r="B6" s="58"/>
      <c r="C6" s="58"/>
      <c r="D6" s="71"/>
      <c r="E6" s="71"/>
      <c r="F6" s="58"/>
      <c r="G6" s="58"/>
      <c r="H6" s="58"/>
      <c r="I6" s="61"/>
      <c r="J6" s="63"/>
      <c r="K6" s="13" t="s">
        <v>20</v>
      </c>
      <c r="L6" s="13">
        <v>18</v>
      </c>
      <c r="M6" s="13">
        <v>18</v>
      </c>
      <c r="N6" s="13">
        <v>18</v>
      </c>
      <c r="O6" s="13">
        <v>18</v>
      </c>
      <c r="P6" s="13">
        <v>18</v>
      </c>
      <c r="Q6" s="82"/>
      <c r="R6" s="82"/>
      <c r="S6" s="58"/>
    </row>
    <row r="7" spans="1:19" ht="24.75" customHeight="1" x14ac:dyDescent="0.2">
      <c r="A7" s="56" t="s">
        <v>21</v>
      </c>
      <c r="B7" s="56" t="s">
        <v>22</v>
      </c>
      <c r="C7" s="3">
        <v>1</v>
      </c>
      <c r="D7" s="3" t="s">
        <v>23</v>
      </c>
      <c r="E7" s="3" t="s">
        <v>24</v>
      </c>
      <c r="F7" s="3" t="s">
        <v>25</v>
      </c>
      <c r="G7" s="3">
        <v>72</v>
      </c>
      <c r="H7" s="3">
        <v>36</v>
      </c>
      <c r="I7" s="3">
        <v>36</v>
      </c>
      <c r="J7" s="3">
        <v>4</v>
      </c>
      <c r="K7" s="13" t="s">
        <v>26</v>
      </c>
      <c r="L7" s="13"/>
      <c r="M7" s="13"/>
      <c r="N7" s="13"/>
      <c r="O7" s="13"/>
      <c r="P7" s="13"/>
      <c r="Q7" s="3" t="s">
        <v>232</v>
      </c>
      <c r="R7" s="3"/>
      <c r="S7" s="3" t="s">
        <v>27</v>
      </c>
    </row>
    <row r="8" spans="1:19" ht="24.75" customHeight="1" x14ac:dyDescent="0.2">
      <c r="A8" s="57"/>
      <c r="B8" s="57"/>
      <c r="C8" s="3">
        <v>2</v>
      </c>
      <c r="D8" s="3" t="s">
        <v>28</v>
      </c>
      <c r="E8" s="3" t="s">
        <v>29</v>
      </c>
      <c r="F8" s="3" t="s">
        <v>25</v>
      </c>
      <c r="G8" s="3">
        <v>20</v>
      </c>
      <c r="H8" s="3">
        <v>15</v>
      </c>
      <c r="I8" s="3">
        <v>5</v>
      </c>
      <c r="J8" s="3">
        <v>1</v>
      </c>
      <c r="K8" s="13" t="s">
        <v>30</v>
      </c>
      <c r="L8" s="13" t="s">
        <v>30</v>
      </c>
      <c r="M8" s="13" t="s">
        <v>30</v>
      </c>
      <c r="N8" s="13" t="s">
        <v>30</v>
      </c>
      <c r="O8" s="13" t="s">
        <v>30</v>
      </c>
      <c r="P8" s="13"/>
      <c r="Q8" s="3" t="s">
        <v>232</v>
      </c>
      <c r="R8" s="3"/>
      <c r="S8" s="3" t="s">
        <v>31</v>
      </c>
    </row>
    <row r="9" spans="1:19" ht="24.75" customHeight="1" x14ac:dyDescent="0.2">
      <c r="A9" s="57"/>
      <c r="B9" s="57"/>
      <c r="C9" s="3">
        <v>3</v>
      </c>
      <c r="D9" s="3" t="s">
        <v>233</v>
      </c>
      <c r="E9" s="3" t="s">
        <v>33</v>
      </c>
      <c r="F9" s="3" t="s">
        <v>25</v>
      </c>
      <c r="G9" s="3">
        <v>30</v>
      </c>
      <c r="H9" s="3">
        <v>24</v>
      </c>
      <c r="I9" s="3">
        <v>6</v>
      </c>
      <c r="J9" s="3">
        <v>2</v>
      </c>
      <c r="K9" s="13" t="s">
        <v>34</v>
      </c>
      <c r="L9" s="13"/>
      <c r="M9" s="13"/>
      <c r="N9" s="13"/>
      <c r="O9" s="13"/>
      <c r="P9" s="13"/>
      <c r="Q9" s="3" t="s">
        <v>35</v>
      </c>
      <c r="R9" s="3"/>
      <c r="S9" s="3" t="s">
        <v>27</v>
      </c>
    </row>
    <row r="10" spans="1:19" ht="24.75" customHeight="1" x14ac:dyDescent="0.2">
      <c r="A10" s="57"/>
      <c r="B10" s="57"/>
      <c r="C10" s="3">
        <v>4</v>
      </c>
      <c r="D10" s="3" t="s">
        <v>234</v>
      </c>
      <c r="E10" s="3" t="s">
        <v>37</v>
      </c>
      <c r="F10" s="3" t="s">
        <v>25</v>
      </c>
      <c r="G10" s="3">
        <v>36</v>
      </c>
      <c r="H10" s="3">
        <v>28</v>
      </c>
      <c r="I10" s="3">
        <v>8</v>
      </c>
      <c r="J10" s="3">
        <v>2</v>
      </c>
      <c r="K10" s="49"/>
      <c r="L10" s="13" t="s">
        <v>38</v>
      </c>
      <c r="M10" s="13"/>
      <c r="N10" s="13"/>
      <c r="O10" s="13"/>
      <c r="P10" s="13"/>
      <c r="Q10" s="3" t="s">
        <v>35</v>
      </c>
      <c r="R10" s="3"/>
      <c r="S10" s="3" t="s">
        <v>27</v>
      </c>
    </row>
    <row r="11" spans="1:19" ht="24.75" customHeight="1" x14ac:dyDescent="0.2">
      <c r="A11" s="57"/>
      <c r="B11" s="57"/>
      <c r="C11" s="3">
        <v>5</v>
      </c>
      <c r="D11" s="3" t="s">
        <v>39</v>
      </c>
      <c r="E11" s="3" t="s">
        <v>40</v>
      </c>
      <c r="F11" s="3" t="s">
        <v>64</v>
      </c>
      <c r="G11" s="3">
        <v>54</v>
      </c>
      <c r="H11" s="3">
        <v>54</v>
      </c>
      <c r="I11" s="3">
        <v>0</v>
      </c>
      <c r="J11" s="3">
        <v>3</v>
      </c>
      <c r="K11" s="3"/>
      <c r="L11" s="3"/>
      <c r="M11" s="3" t="s">
        <v>235</v>
      </c>
      <c r="N11" s="13"/>
      <c r="O11" s="13"/>
      <c r="P11" s="13"/>
      <c r="Q11" s="3" t="s">
        <v>35</v>
      </c>
      <c r="R11" s="13"/>
      <c r="S11" s="3" t="s">
        <v>27</v>
      </c>
    </row>
    <row r="12" spans="1:19" ht="24.75" customHeight="1" x14ac:dyDescent="0.2">
      <c r="A12" s="57"/>
      <c r="B12" s="57"/>
      <c r="C12" s="3">
        <v>6</v>
      </c>
      <c r="D12" s="3" t="s">
        <v>42</v>
      </c>
      <c r="E12" s="3" t="s">
        <v>43</v>
      </c>
      <c r="F12" s="3" t="s">
        <v>25</v>
      </c>
      <c r="G12" s="3">
        <v>36</v>
      </c>
      <c r="H12" s="3">
        <v>28</v>
      </c>
      <c r="I12" s="3">
        <v>8</v>
      </c>
      <c r="J12" s="3">
        <v>2</v>
      </c>
      <c r="K12" s="13"/>
      <c r="L12" s="13"/>
      <c r="M12" s="13"/>
      <c r="N12" s="13" t="s">
        <v>38</v>
      </c>
      <c r="O12" s="13"/>
      <c r="P12" s="13"/>
      <c r="Q12" s="3" t="s">
        <v>35</v>
      </c>
      <c r="R12" s="13"/>
      <c r="S12" s="3" t="s">
        <v>27</v>
      </c>
    </row>
    <row r="13" spans="1:19" ht="24.75" customHeight="1" x14ac:dyDescent="0.2">
      <c r="A13" s="57"/>
      <c r="B13" s="57"/>
      <c r="C13" s="3">
        <v>7</v>
      </c>
      <c r="D13" s="3" t="s">
        <v>53</v>
      </c>
      <c r="E13" s="3" t="s">
        <v>54</v>
      </c>
      <c r="F13" s="3" t="s">
        <v>25</v>
      </c>
      <c r="G13" s="3">
        <v>30</v>
      </c>
      <c r="H13" s="3">
        <v>20</v>
      </c>
      <c r="I13" s="3">
        <v>10</v>
      </c>
      <c r="J13" s="3">
        <v>1.4</v>
      </c>
      <c r="K13" s="13" t="s">
        <v>105</v>
      </c>
      <c r="L13" s="13"/>
      <c r="M13" s="13"/>
      <c r="N13" s="13"/>
      <c r="O13" s="13"/>
      <c r="P13" s="13"/>
      <c r="Q13" s="13" t="s">
        <v>232</v>
      </c>
      <c r="R13" s="13"/>
      <c r="S13" s="3" t="s">
        <v>253</v>
      </c>
    </row>
    <row r="14" spans="1:19" ht="24.75" customHeight="1" x14ac:dyDescent="0.2">
      <c r="A14" s="57"/>
      <c r="B14" s="57"/>
      <c r="C14" s="3">
        <v>8</v>
      </c>
      <c r="D14" s="3" t="s">
        <v>55</v>
      </c>
      <c r="E14" s="3" t="s">
        <v>56</v>
      </c>
      <c r="F14" s="3" t="s">
        <v>25</v>
      </c>
      <c r="G14" s="3">
        <v>6</v>
      </c>
      <c r="H14" s="3">
        <v>4</v>
      </c>
      <c r="I14" s="3">
        <v>2</v>
      </c>
      <c r="J14" s="3">
        <v>0.2</v>
      </c>
      <c r="K14" s="13"/>
      <c r="L14" s="13" t="s">
        <v>57</v>
      </c>
      <c r="M14" s="13"/>
      <c r="N14" s="13"/>
      <c r="O14" s="13"/>
      <c r="P14" s="13"/>
      <c r="Q14" s="13" t="s">
        <v>232</v>
      </c>
      <c r="R14" s="13"/>
      <c r="S14" s="3" t="s">
        <v>27</v>
      </c>
    </row>
    <row r="15" spans="1:19" ht="24.75" customHeight="1" x14ac:dyDescent="0.2">
      <c r="A15" s="57"/>
      <c r="B15" s="57"/>
      <c r="C15" s="3">
        <v>9</v>
      </c>
      <c r="D15" s="3" t="s">
        <v>58</v>
      </c>
      <c r="E15" s="3" t="s">
        <v>59</v>
      </c>
      <c r="F15" s="3" t="s">
        <v>25</v>
      </c>
      <c r="G15" s="3">
        <v>6</v>
      </c>
      <c r="H15" s="3">
        <v>4</v>
      </c>
      <c r="I15" s="3">
        <v>2</v>
      </c>
      <c r="J15" s="3">
        <v>0.2</v>
      </c>
      <c r="K15" s="13"/>
      <c r="L15" s="13"/>
      <c r="M15" s="13" t="s">
        <v>57</v>
      </c>
      <c r="N15" s="13"/>
      <c r="O15" s="13"/>
      <c r="P15" s="13"/>
      <c r="Q15" s="13" t="s">
        <v>232</v>
      </c>
      <c r="R15" s="13"/>
      <c r="S15" s="3" t="s">
        <v>27</v>
      </c>
    </row>
    <row r="16" spans="1:19" ht="24.75" customHeight="1" x14ac:dyDescent="0.2">
      <c r="A16" s="57"/>
      <c r="B16" s="57"/>
      <c r="C16" s="3">
        <v>10</v>
      </c>
      <c r="D16" s="3" t="s">
        <v>60</v>
      </c>
      <c r="E16" s="3" t="s">
        <v>61</v>
      </c>
      <c r="F16" s="3" t="s">
        <v>25</v>
      </c>
      <c r="G16" s="3">
        <v>6</v>
      </c>
      <c r="H16" s="3">
        <v>4</v>
      </c>
      <c r="I16" s="3">
        <v>2</v>
      </c>
      <c r="J16" s="3">
        <v>0.2</v>
      </c>
      <c r="K16" s="13"/>
      <c r="L16" s="13"/>
      <c r="M16" s="13"/>
      <c r="N16" s="13" t="s">
        <v>57</v>
      </c>
      <c r="O16" s="13"/>
      <c r="P16" s="13"/>
      <c r="Q16" s="13" t="s">
        <v>232</v>
      </c>
      <c r="R16" s="13"/>
      <c r="S16" s="3" t="s">
        <v>27</v>
      </c>
    </row>
    <row r="17" spans="1:21" ht="24.75" customHeight="1" x14ac:dyDescent="0.2">
      <c r="A17" s="57"/>
      <c r="B17" s="57"/>
      <c r="C17" s="3">
        <v>11</v>
      </c>
      <c r="D17" s="3" t="s">
        <v>44</v>
      </c>
      <c r="E17" s="3" t="s">
        <v>45</v>
      </c>
      <c r="F17" s="3" t="s">
        <v>25</v>
      </c>
      <c r="G17" s="3">
        <v>30</v>
      </c>
      <c r="H17" s="3">
        <v>15</v>
      </c>
      <c r="I17" s="3">
        <v>15</v>
      </c>
      <c r="J17" s="3">
        <v>2</v>
      </c>
      <c r="K17" s="13" t="s">
        <v>34</v>
      </c>
      <c r="L17" s="13"/>
      <c r="M17" s="13"/>
      <c r="N17" s="13"/>
      <c r="O17" s="13"/>
      <c r="P17" s="13"/>
      <c r="Q17" s="13" t="s">
        <v>232</v>
      </c>
      <c r="R17" s="13"/>
      <c r="S17" s="3" t="s">
        <v>236</v>
      </c>
    </row>
    <row r="18" spans="1:21" ht="24.75" customHeight="1" x14ac:dyDescent="0.2">
      <c r="A18" s="57"/>
      <c r="B18" s="57"/>
      <c r="C18" s="3">
        <v>12</v>
      </c>
      <c r="D18" s="3" t="s">
        <v>47</v>
      </c>
      <c r="E18" s="3" t="s">
        <v>48</v>
      </c>
      <c r="F18" s="3" t="s">
        <v>25</v>
      </c>
      <c r="G18" s="3">
        <v>36</v>
      </c>
      <c r="H18" s="3">
        <v>18</v>
      </c>
      <c r="I18" s="3">
        <v>18</v>
      </c>
      <c r="J18" s="3">
        <v>2</v>
      </c>
      <c r="K18" s="13"/>
      <c r="L18" s="13" t="s">
        <v>38</v>
      </c>
      <c r="M18" s="13"/>
      <c r="N18" s="13"/>
      <c r="O18" s="13"/>
      <c r="P18" s="13"/>
      <c r="Q18" s="13" t="s">
        <v>232</v>
      </c>
      <c r="R18" s="13"/>
      <c r="S18" s="3" t="s">
        <v>236</v>
      </c>
    </row>
    <row r="19" spans="1:21" ht="24.75" customHeight="1" x14ac:dyDescent="0.2">
      <c r="A19" s="57"/>
      <c r="B19" s="57"/>
      <c r="C19" s="3">
        <v>13</v>
      </c>
      <c r="D19" s="3" t="s">
        <v>49</v>
      </c>
      <c r="E19" s="3" t="s">
        <v>50</v>
      </c>
      <c r="F19" s="3" t="s">
        <v>25</v>
      </c>
      <c r="G19" s="3">
        <v>36</v>
      </c>
      <c r="H19" s="3">
        <v>18</v>
      </c>
      <c r="I19" s="3">
        <v>18</v>
      </c>
      <c r="J19" s="3">
        <v>2</v>
      </c>
      <c r="K19" s="13"/>
      <c r="L19" s="13"/>
      <c r="M19" s="13" t="s">
        <v>38</v>
      </c>
      <c r="N19" s="13"/>
      <c r="O19" s="13"/>
      <c r="P19" s="13"/>
      <c r="Q19" s="13" t="s">
        <v>232</v>
      </c>
      <c r="R19" s="13"/>
      <c r="S19" s="3" t="s">
        <v>236</v>
      </c>
    </row>
    <row r="20" spans="1:21" ht="24.75" customHeight="1" x14ac:dyDescent="0.2">
      <c r="A20" s="57"/>
      <c r="B20" s="57"/>
      <c r="C20" s="3">
        <v>14</v>
      </c>
      <c r="D20" s="3" t="s">
        <v>51</v>
      </c>
      <c r="E20" s="3" t="s">
        <v>52</v>
      </c>
      <c r="F20" s="3" t="s">
        <v>25</v>
      </c>
      <c r="G20" s="3">
        <v>36</v>
      </c>
      <c r="H20" s="3">
        <v>18</v>
      </c>
      <c r="I20" s="3">
        <v>18</v>
      </c>
      <c r="J20" s="3">
        <v>2</v>
      </c>
      <c r="K20" s="13"/>
      <c r="L20" s="13"/>
      <c r="M20" s="13"/>
      <c r="N20" s="13" t="s">
        <v>38</v>
      </c>
      <c r="O20" s="13"/>
      <c r="P20" s="13"/>
      <c r="Q20" s="13" t="s">
        <v>232</v>
      </c>
      <c r="R20" s="13"/>
      <c r="S20" s="3" t="s">
        <v>236</v>
      </c>
    </row>
    <row r="21" spans="1:21" ht="24.75" customHeight="1" x14ac:dyDescent="0.2">
      <c r="A21" s="57"/>
      <c r="B21" s="57"/>
      <c r="C21" s="3">
        <v>15</v>
      </c>
      <c r="D21" s="3" t="s">
        <v>62</v>
      </c>
      <c r="E21" s="3" t="s">
        <v>63</v>
      </c>
      <c r="F21" s="3" t="s">
        <v>64</v>
      </c>
      <c r="G21" s="3">
        <v>8</v>
      </c>
      <c r="H21" s="3">
        <v>4</v>
      </c>
      <c r="I21" s="3">
        <v>4</v>
      </c>
      <c r="J21" s="3">
        <v>0.5</v>
      </c>
      <c r="K21" s="13" t="s">
        <v>237</v>
      </c>
      <c r="L21" s="13"/>
      <c r="M21" s="13"/>
      <c r="N21" s="13"/>
      <c r="O21" s="13"/>
      <c r="P21" s="13"/>
      <c r="Q21" s="13" t="s">
        <v>232</v>
      </c>
      <c r="R21" s="13"/>
      <c r="S21" s="3" t="s">
        <v>27</v>
      </c>
    </row>
    <row r="22" spans="1:21" ht="24.75" customHeight="1" x14ac:dyDescent="0.2">
      <c r="A22" s="57"/>
      <c r="B22" s="57"/>
      <c r="C22" s="3">
        <v>16</v>
      </c>
      <c r="D22" s="3" t="s">
        <v>66</v>
      </c>
      <c r="E22" s="3" t="s">
        <v>67</v>
      </c>
      <c r="F22" s="3" t="s">
        <v>64</v>
      </c>
      <c r="G22" s="3">
        <v>8</v>
      </c>
      <c r="H22" s="3">
        <v>4</v>
      </c>
      <c r="I22" s="3">
        <v>4</v>
      </c>
      <c r="J22" s="3">
        <v>0.5</v>
      </c>
      <c r="K22" s="13"/>
      <c r="L22" s="13" t="s">
        <v>237</v>
      </c>
      <c r="M22" s="13"/>
      <c r="N22" s="13"/>
      <c r="O22" s="13"/>
      <c r="P22" s="13"/>
      <c r="Q22" s="13" t="s">
        <v>232</v>
      </c>
      <c r="R22" s="13"/>
      <c r="S22" s="3" t="s">
        <v>27</v>
      </c>
    </row>
    <row r="23" spans="1:21" ht="24.75" customHeight="1" x14ac:dyDescent="0.2">
      <c r="A23" s="57"/>
      <c r="B23" s="57"/>
      <c r="C23" s="3">
        <v>17</v>
      </c>
      <c r="D23" s="3" t="s">
        <v>68</v>
      </c>
      <c r="E23" s="3" t="s">
        <v>69</v>
      </c>
      <c r="F23" s="3" t="s">
        <v>64</v>
      </c>
      <c r="G23" s="3">
        <v>8</v>
      </c>
      <c r="H23" s="3">
        <v>4</v>
      </c>
      <c r="I23" s="3">
        <v>4</v>
      </c>
      <c r="J23" s="3">
        <v>0.5</v>
      </c>
      <c r="K23" s="13"/>
      <c r="L23" s="13"/>
      <c r="M23" s="13" t="s">
        <v>237</v>
      </c>
      <c r="N23" s="13"/>
      <c r="O23" s="13"/>
      <c r="P23" s="13"/>
      <c r="Q23" s="13" t="s">
        <v>232</v>
      </c>
      <c r="R23" s="13"/>
      <c r="S23" s="3" t="s">
        <v>27</v>
      </c>
    </row>
    <row r="24" spans="1:21" ht="24.75" customHeight="1" x14ac:dyDescent="0.2">
      <c r="A24" s="57"/>
      <c r="B24" s="57"/>
      <c r="C24" s="3">
        <v>18</v>
      </c>
      <c r="D24" s="3" t="s">
        <v>70</v>
      </c>
      <c r="E24" s="3" t="s">
        <v>71</v>
      </c>
      <c r="F24" s="3" t="s">
        <v>64</v>
      </c>
      <c r="G24" s="3">
        <v>8</v>
      </c>
      <c r="H24" s="3">
        <v>4</v>
      </c>
      <c r="I24" s="3">
        <v>4</v>
      </c>
      <c r="J24" s="3">
        <v>0.5</v>
      </c>
      <c r="K24" s="13"/>
      <c r="L24" s="13"/>
      <c r="M24" s="13"/>
      <c r="N24" s="13" t="s">
        <v>237</v>
      </c>
      <c r="O24" s="13"/>
      <c r="P24" s="13"/>
      <c r="Q24" s="13" t="s">
        <v>232</v>
      </c>
      <c r="R24" s="13"/>
      <c r="S24" s="3" t="s">
        <v>27</v>
      </c>
    </row>
    <row r="25" spans="1:21" ht="24.75" customHeight="1" x14ac:dyDescent="0.2">
      <c r="A25" s="57"/>
      <c r="B25" s="57"/>
      <c r="C25" s="3">
        <v>20</v>
      </c>
      <c r="D25" s="3" t="s">
        <v>238</v>
      </c>
      <c r="E25" s="3" t="s">
        <v>239</v>
      </c>
      <c r="F25" s="3" t="s">
        <v>64</v>
      </c>
      <c r="G25" s="3">
        <v>18</v>
      </c>
      <c r="H25" s="3">
        <v>18</v>
      </c>
      <c r="I25" s="3">
        <v>0</v>
      </c>
      <c r="J25" s="3">
        <v>1</v>
      </c>
      <c r="K25" s="13" t="s">
        <v>240</v>
      </c>
      <c r="L25" s="13"/>
      <c r="M25" s="13"/>
      <c r="N25" s="13"/>
      <c r="O25" s="13"/>
      <c r="P25" s="13"/>
      <c r="Q25" s="13" t="s">
        <v>232</v>
      </c>
      <c r="R25" s="13"/>
      <c r="S25" s="3" t="s">
        <v>27</v>
      </c>
    </row>
    <row r="26" spans="1:21" ht="24.75" customHeight="1" x14ac:dyDescent="0.2">
      <c r="A26" s="57"/>
      <c r="B26" s="57"/>
      <c r="C26" s="3">
        <v>21</v>
      </c>
      <c r="D26" s="3" t="s">
        <v>74</v>
      </c>
      <c r="E26" s="3" t="s">
        <v>75</v>
      </c>
      <c r="F26" s="3" t="s">
        <v>25</v>
      </c>
      <c r="G26" s="3">
        <v>30</v>
      </c>
      <c r="H26" s="3">
        <v>20</v>
      </c>
      <c r="I26" s="3">
        <v>10</v>
      </c>
      <c r="J26" s="3">
        <v>2</v>
      </c>
      <c r="K26" s="13" t="s">
        <v>76</v>
      </c>
      <c r="L26" s="13"/>
      <c r="M26" s="13"/>
      <c r="N26" s="13"/>
      <c r="O26" s="13"/>
      <c r="P26" s="13"/>
      <c r="Q26" s="13" t="s">
        <v>232</v>
      </c>
      <c r="R26" s="13"/>
      <c r="S26" s="3" t="s">
        <v>252</v>
      </c>
    </row>
    <row r="27" spans="1:21" ht="24.75" customHeight="1" x14ac:dyDescent="0.2">
      <c r="A27" s="57"/>
      <c r="B27" s="57"/>
      <c r="C27" s="3">
        <v>22</v>
      </c>
      <c r="D27" s="3" t="s">
        <v>81</v>
      </c>
      <c r="E27" s="3" t="s">
        <v>82</v>
      </c>
      <c r="F27" s="3" t="s">
        <v>25</v>
      </c>
      <c r="G27" s="3">
        <v>60</v>
      </c>
      <c r="H27" s="3">
        <v>30</v>
      </c>
      <c r="I27" s="3">
        <v>30</v>
      </c>
      <c r="J27" s="3">
        <v>4</v>
      </c>
      <c r="K27" s="13"/>
      <c r="L27" s="13"/>
      <c r="M27" s="13"/>
      <c r="N27" s="13" t="s">
        <v>83</v>
      </c>
      <c r="O27" s="13"/>
      <c r="P27" s="13"/>
      <c r="Q27" s="13" t="s">
        <v>232</v>
      </c>
      <c r="R27" s="13"/>
      <c r="S27" s="3" t="s">
        <v>27</v>
      </c>
      <c r="U27" s="33"/>
    </row>
    <row r="28" spans="1:21" ht="24.75" customHeight="1" x14ac:dyDescent="0.2">
      <c r="A28" s="57"/>
      <c r="B28" s="57"/>
      <c r="C28" s="3">
        <v>23</v>
      </c>
      <c r="D28" s="3" t="s">
        <v>84</v>
      </c>
      <c r="E28" s="3" t="s">
        <v>85</v>
      </c>
      <c r="F28" s="3" t="s">
        <v>86</v>
      </c>
      <c r="G28" s="3">
        <v>252</v>
      </c>
      <c r="H28" s="3">
        <v>0</v>
      </c>
      <c r="I28" s="3">
        <v>252</v>
      </c>
      <c r="J28" s="3">
        <v>14</v>
      </c>
      <c r="K28" s="13"/>
      <c r="L28" s="13"/>
      <c r="M28" s="13"/>
      <c r="N28" s="13"/>
      <c r="O28" s="49"/>
      <c r="P28" s="13" t="s">
        <v>87</v>
      </c>
      <c r="Q28" s="13" t="s">
        <v>232</v>
      </c>
      <c r="R28" s="13"/>
      <c r="S28" s="3" t="s">
        <v>27</v>
      </c>
    </row>
    <row r="29" spans="1:21" ht="24.75" customHeight="1" x14ac:dyDescent="0.2">
      <c r="A29" s="57"/>
      <c r="B29" s="57"/>
      <c r="C29" s="3">
        <v>24</v>
      </c>
      <c r="D29" s="3" t="s">
        <v>88</v>
      </c>
      <c r="E29" s="3" t="s">
        <v>89</v>
      </c>
      <c r="F29" s="3" t="s">
        <v>25</v>
      </c>
      <c r="G29" s="3">
        <v>120</v>
      </c>
      <c r="H29" s="3">
        <v>60</v>
      </c>
      <c r="I29" s="3">
        <v>60</v>
      </c>
      <c r="J29" s="3">
        <v>4</v>
      </c>
      <c r="K29" s="13"/>
      <c r="L29" s="13"/>
      <c r="M29" s="13"/>
      <c r="N29" s="13"/>
      <c r="O29" s="13" t="s">
        <v>90</v>
      </c>
      <c r="P29" s="13"/>
      <c r="Q29" s="13" t="s">
        <v>232</v>
      </c>
      <c r="R29" s="13"/>
      <c r="S29" s="3" t="s">
        <v>27</v>
      </c>
    </row>
    <row r="30" spans="1:21" ht="24.75" customHeight="1" x14ac:dyDescent="0.2">
      <c r="A30" s="57"/>
      <c r="B30" s="58"/>
      <c r="C30" s="72" t="s">
        <v>91</v>
      </c>
      <c r="D30" s="72"/>
      <c r="E30" s="72"/>
      <c r="F30" s="72"/>
      <c r="G30" s="5">
        <f>SUM(G7:G29)-G27-G29</f>
        <v>766</v>
      </c>
      <c r="H30" s="5">
        <f>SUM(H7:H29)-H27-H29-SUM(H17:H20)</f>
        <v>271</v>
      </c>
      <c r="I30" s="5">
        <f>SUM(I7:I29)-I27-I29-SUM(I17:I20)</f>
        <v>357</v>
      </c>
      <c r="J30" s="5">
        <f>SUM(J7:J29)-J27-J29-SUM(J17:J20)</f>
        <v>35</v>
      </c>
      <c r="K30" s="15"/>
      <c r="L30" s="15"/>
      <c r="M30" s="15"/>
      <c r="N30" s="15"/>
      <c r="O30" s="15"/>
      <c r="P30" s="15"/>
      <c r="Q30" s="5"/>
      <c r="R30" s="5"/>
      <c r="S30" s="3"/>
    </row>
    <row r="31" spans="1:21" ht="21.75" customHeight="1" x14ac:dyDescent="0.2">
      <c r="A31" s="57"/>
      <c r="B31" s="56" t="s">
        <v>92</v>
      </c>
      <c r="C31" s="3">
        <v>1</v>
      </c>
      <c r="D31" s="3" t="s">
        <v>93</v>
      </c>
      <c r="E31" s="3" t="s">
        <v>94</v>
      </c>
      <c r="F31" s="3" t="s">
        <v>25</v>
      </c>
      <c r="G31" s="3">
        <v>30</v>
      </c>
      <c r="H31" s="3">
        <v>15</v>
      </c>
      <c r="I31" s="3">
        <v>15</v>
      </c>
      <c r="J31" s="3">
        <v>2</v>
      </c>
      <c r="K31" s="13" t="s">
        <v>34</v>
      </c>
      <c r="L31" s="13"/>
      <c r="M31" s="13"/>
      <c r="N31" s="13"/>
      <c r="O31" s="13"/>
      <c r="P31" s="13"/>
      <c r="Q31" s="3" t="s">
        <v>35</v>
      </c>
      <c r="R31" s="13"/>
      <c r="S31" s="3" t="s">
        <v>241</v>
      </c>
    </row>
    <row r="32" spans="1:21" ht="21.75" customHeight="1" x14ac:dyDescent="0.2">
      <c r="A32" s="57"/>
      <c r="B32" s="57"/>
      <c r="C32" s="3">
        <v>2</v>
      </c>
      <c r="D32" s="3" t="s">
        <v>96</v>
      </c>
      <c r="E32" s="3" t="s">
        <v>97</v>
      </c>
      <c r="F32" s="3" t="s">
        <v>25</v>
      </c>
      <c r="G32" s="3">
        <v>36</v>
      </c>
      <c r="H32" s="3">
        <v>18</v>
      </c>
      <c r="I32" s="3">
        <v>18</v>
      </c>
      <c r="J32" s="3">
        <v>2</v>
      </c>
      <c r="K32" s="13"/>
      <c r="L32" s="13" t="s">
        <v>38</v>
      </c>
      <c r="M32" s="13"/>
      <c r="N32" s="13"/>
      <c r="O32" s="13"/>
      <c r="P32" s="13"/>
      <c r="Q32" s="3" t="s">
        <v>35</v>
      </c>
      <c r="R32" s="13"/>
      <c r="S32" s="3" t="s">
        <v>241</v>
      </c>
    </row>
    <row r="33" spans="1:19" ht="21.75" customHeight="1" x14ac:dyDescent="0.2">
      <c r="A33" s="57"/>
      <c r="B33" s="57"/>
      <c r="C33" s="3">
        <v>3</v>
      </c>
      <c r="D33" s="3" t="s">
        <v>106</v>
      </c>
      <c r="E33" s="3" t="s">
        <v>107</v>
      </c>
      <c r="F33" s="3" t="s">
        <v>25</v>
      </c>
      <c r="G33" s="3">
        <v>60</v>
      </c>
      <c r="H33" s="3">
        <v>30</v>
      </c>
      <c r="I33" s="3">
        <v>30</v>
      </c>
      <c r="J33" s="3">
        <v>4</v>
      </c>
      <c r="K33" s="13" t="s">
        <v>108</v>
      </c>
      <c r="L33" s="13"/>
      <c r="M33" s="13"/>
      <c r="N33" s="13"/>
      <c r="O33" s="13"/>
      <c r="P33" s="13"/>
      <c r="Q33" s="3" t="s">
        <v>35</v>
      </c>
      <c r="R33" s="13"/>
      <c r="S33" s="3" t="s">
        <v>242</v>
      </c>
    </row>
    <row r="34" spans="1:19" ht="21.75" customHeight="1" x14ac:dyDescent="0.2">
      <c r="A34" s="57"/>
      <c r="B34" s="57"/>
      <c r="C34" s="3">
        <v>4</v>
      </c>
      <c r="D34" s="3" t="s">
        <v>98</v>
      </c>
      <c r="E34" s="3" t="s">
        <v>99</v>
      </c>
      <c r="F34" s="3" t="s">
        <v>64</v>
      </c>
      <c r="G34" s="3">
        <v>30</v>
      </c>
      <c r="H34" s="3">
        <v>30</v>
      </c>
      <c r="I34" s="3">
        <v>0</v>
      </c>
      <c r="J34" s="3">
        <v>2</v>
      </c>
      <c r="K34" s="13" t="s">
        <v>34</v>
      </c>
      <c r="L34" s="13"/>
      <c r="M34" s="13"/>
      <c r="N34" s="13"/>
      <c r="O34" s="13"/>
      <c r="P34" s="13"/>
      <c r="Q34" s="3" t="s">
        <v>35</v>
      </c>
      <c r="R34" s="13"/>
      <c r="S34" s="3" t="s">
        <v>100</v>
      </c>
    </row>
    <row r="35" spans="1:19" ht="22.5" customHeight="1" x14ac:dyDescent="0.2">
      <c r="A35" s="57"/>
      <c r="B35" s="57"/>
      <c r="C35" s="3">
        <v>5</v>
      </c>
      <c r="D35" s="3" t="s">
        <v>101</v>
      </c>
      <c r="E35" s="3" t="s">
        <v>102</v>
      </c>
      <c r="F35" s="3" t="s">
        <v>64</v>
      </c>
      <c r="G35" s="3">
        <v>36</v>
      </c>
      <c r="H35" s="3">
        <v>36</v>
      </c>
      <c r="I35" s="3">
        <v>0</v>
      </c>
      <c r="J35" s="3">
        <v>2</v>
      </c>
      <c r="K35" s="13"/>
      <c r="L35" s="13" t="s">
        <v>38</v>
      </c>
      <c r="M35" s="13"/>
      <c r="N35" s="13"/>
      <c r="O35" s="13"/>
      <c r="P35" s="13"/>
      <c r="Q35" s="3" t="s">
        <v>35</v>
      </c>
      <c r="R35" s="13"/>
      <c r="S35" s="3" t="s">
        <v>100</v>
      </c>
    </row>
    <row r="36" spans="1:19" ht="22.5" customHeight="1" x14ac:dyDescent="0.2">
      <c r="A36" s="57"/>
      <c r="B36" s="57"/>
      <c r="C36" s="3">
        <v>6</v>
      </c>
      <c r="D36" s="3" t="s">
        <v>103</v>
      </c>
      <c r="E36" s="3" t="s">
        <v>104</v>
      </c>
      <c r="F36" s="3" t="s">
        <v>25</v>
      </c>
      <c r="G36" s="3">
        <v>15</v>
      </c>
      <c r="H36" s="3">
        <v>10</v>
      </c>
      <c r="I36" s="3">
        <v>5</v>
      </c>
      <c r="J36" s="3">
        <v>1</v>
      </c>
      <c r="K36" s="13" t="s">
        <v>105</v>
      </c>
      <c r="L36" s="13"/>
      <c r="M36" s="13"/>
      <c r="N36" s="13"/>
      <c r="O36" s="13"/>
      <c r="P36" s="13"/>
      <c r="Q36" s="13" t="s">
        <v>232</v>
      </c>
      <c r="R36" s="13"/>
      <c r="S36" s="3" t="s">
        <v>27</v>
      </c>
    </row>
    <row r="37" spans="1:19" ht="22.5" customHeight="1" x14ac:dyDescent="0.2">
      <c r="A37" s="57"/>
      <c r="B37" s="57"/>
      <c r="C37" s="3">
        <v>7</v>
      </c>
      <c r="D37" s="3" t="s">
        <v>243</v>
      </c>
      <c r="E37" s="3" t="s">
        <v>244</v>
      </c>
      <c r="F37" s="3" t="s">
        <v>25</v>
      </c>
      <c r="G37" s="3">
        <v>18</v>
      </c>
      <c r="H37" s="3">
        <v>9</v>
      </c>
      <c r="I37" s="3">
        <v>9</v>
      </c>
      <c r="J37" s="3">
        <v>1</v>
      </c>
      <c r="K37" s="13"/>
      <c r="L37" s="13" t="s">
        <v>80</v>
      </c>
      <c r="M37" s="13"/>
      <c r="N37" s="13"/>
      <c r="O37" s="13"/>
      <c r="P37" s="13"/>
      <c r="Q37" s="13" t="s">
        <v>232</v>
      </c>
      <c r="R37" s="13"/>
      <c r="S37" s="3" t="s">
        <v>27</v>
      </c>
    </row>
    <row r="38" spans="1:19" ht="22.5" customHeight="1" x14ac:dyDescent="0.2">
      <c r="A38" s="57"/>
      <c r="B38" s="57"/>
      <c r="C38" s="3">
        <v>8</v>
      </c>
      <c r="D38" s="3" t="s">
        <v>110</v>
      </c>
      <c r="E38" s="3" t="s">
        <v>245</v>
      </c>
      <c r="F38" s="3" t="s">
        <v>64</v>
      </c>
      <c r="G38" s="3">
        <v>36</v>
      </c>
      <c r="H38" s="3">
        <v>36</v>
      </c>
      <c r="I38" s="3">
        <v>0</v>
      </c>
      <c r="J38" s="3">
        <v>2</v>
      </c>
      <c r="K38" s="13"/>
      <c r="L38" s="13"/>
      <c r="M38" s="13"/>
      <c r="N38" s="13"/>
      <c r="O38" s="13" t="s">
        <v>38</v>
      </c>
      <c r="P38" s="13"/>
      <c r="Q38" s="3" t="s">
        <v>35</v>
      </c>
      <c r="R38" s="13"/>
      <c r="S38" s="3" t="s">
        <v>246</v>
      </c>
    </row>
    <row r="39" spans="1:19" ht="22.5" customHeight="1" x14ac:dyDescent="0.2">
      <c r="A39" s="57"/>
      <c r="B39" s="57"/>
      <c r="C39" s="3">
        <v>9</v>
      </c>
      <c r="D39" s="3" t="s">
        <v>111</v>
      </c>
      <c r="E39" s="3" t="s">
        <v>247</v>
      </c>
      <c r="F39" s="3" t="s">
        <v>25</v>
      </c>
      <c r="G39" s="3">
        <v>15</v>
      </c>
      <c r="H39" s="3">
        <v>8</v>
      </c>
      <c r="I39" s="3">
        <v>7</v>
      </c>
      <c r="J39" s="3">
        <v>1</v>
      </c>
      <c r="K39" s="13" t="s">
        <v>105</v>
      </c>
      <c r="L39" s="13"/>
      <c r="M39" s="13"/>
      <c r="N39" s="13"/>
      <c r="O39" s="13"/>
      <c r="P39" s="13"/>
      <c r="Q39" s="3" t="s">
        <v>232</v>
      </c>
      <c r="R39" s="13"/>
      <c r="S39" s="3" t="s">
        <v>248</v>
      </c>
    </row>
    <row r="40" spans="1:19" ht="22.5" customHeight="1" x14ac:dyDescent="0.2">
      <c r="A40" s="57"/>
      <c r="B40" s="57"/>
      <c r="C40" s="3">
        <v>10</v>
      </c>
      <c r="D40" s="3" t="s">
        <v>112</v>
      </c>
      <c r="E40" s="3" t="s">
        <v>249</v>
      </c>
      <c r="F40" s="3" t="s">
        <v>25</v>
      </c>
      <c r="G40" s="3">
        <v>18</v>
      </c>
      <c r="H40" s="3">
        <v>9</v>
      </c>
      <c r="I40" s="3">
        <v>9</v>
      </c>
      <c r="J40" s="3">
        <v>1</v>
      </c>
      <c r="K40" s="13"/>
      <c r="L40" s="13" t="s">
        <v>80</v>
      </c>
      <c r="M40" s="13"/>
      <c r="N40" s="13"/>
      <c r="O40" s="13"/>
      <c r="P40" s="13"/>
      <c r="Q40" s="3" t="s">
        <v>232</v>
      </c>
      <c r="R40" s="13"/>
      <c r="S40" s="3" t="s">
        <v>250</v>
      </c>
    </row>
    <row r="41" spans="1:19" ht="22.5" customHeight="1" x14ac:dyDescent="0.2">
      <c r="A41" s="57"/>
      <c r="B41" s="50"/>
      <c r="C41" s="3">
        <v>11</v>
      </c>
      <c r="D41" s="3" t="s">
        <v>78</v>
      </c>
      <c r="E41" s="3" t="s">
        <v>79</v>
      </c>
      <c r="F41" s="3" t="s">
        <v>25</v>
      </c>
      <c r="G41" s="3">
        <v>18</v>
      </c>
      <c r="H41" s="3">
        <v>12</v>
      </c>
      <c r="I41" s="3">
        <v>6</v>
      </c>
      <c r="J41" s="3">
        <v>1</v>
      </c>
      <c r="K41" s="13"/>
      <c r="L41" s="13"/>
      <c r="M41" s="13"/>
      <c r="N41" s="13"/>
      <c r="O41" s="13" t="s">
        <v>80</v>
      </c>
      <c r="P41" s="13"/>
      <c r="Q41" s="13" t="s">
        <v>232</v>
      </c>
      <c r="R41" s="13"/>
      <c r="S41" s="3" t="s">
        <v>27</v>
      </c>
    </row>
    <row r="42" spans="1:19" ht="45" x14ac:dyDescent="0.2">
      <c r="A42" s="57"/>
      <c r="B42" s="50" t="s">
        <v>113</v>
      </c>
      <c r="C42" s="3">
        <v>12</v>
      </c>
      <c r="D42" s="46" t="s">
        <v>114</v>
      </c>
      <c r="E42" s="46"/>
      <c r="F42" s="48"/>
      <c r="G42" s="3">
        <v>32</v>
      </c>
      <c r="H42" s="3">
        <v>16</v>
      </c>
      <c r="I42" s="3">
        <v>16</v>
      </c>
      <c r="J42" s="3">
        <v>2</v>
      </c>
      <c r="K42" s="13"/>
      <c r="L42" s="13"/>
      <c r="M42" s="13"/>
      <c r="N42" s="13" t="s">
        <v>38</v>
      </c>
      <c r="O42" s="13"/>
      <c r="P42" s="13"/>
      <c r="Q42" s="13" t="s">
        <v>232</v>
      </c>
      <c r="R42" s="13"/>
      <c r="S42" s="3"/>
    </row>
    <row r="43" spans="1:19" ht="24" customHeight="1" x14ac:dyDescent="0.2">
      <c r="A43" s="57"/>
      <c r="B43" s="50"/>
      <c r="C43" s="64" t="s">
        <v>91</v>
      </c>
      <c r="D43" s="65"/>
      <c r="E43" s="65"/>
      <c r="F43" s="66"/>
      <c r="G43" s="51">
        <f>SUM(G31:G42)-G33</f>
        <v>284</v>
      </c>
      <c r="H43" s="51">
        <f>SUM(H31:H42)-H33</f>
        <v>199</v>
      </c>
      <c r="I43" s="51">
        <f>SUM(I31:I42)-I33</f>
        <v>85</v>
      </c>
      <c r="J43" s="51">
        <f>SUM(J31:J42)-J33</f>
        <v>17</v>
      </c>
      <c r="K43" s="3"/>
      <c r="L43" s="3"/>
      <c r="M43" s="3"/>
      <c r="N43" s="3"/>
      <c r="O43" s="3"/>
      <c r="P43" s="3"/>
      <c r="Q43" s="3"/>
      <c r="R43" s="3"/>
      <c r="S43" s="17"/>
    </row>
    <row r="44" spans="1:19" ht="19.5" customHeight="1" x14ac:dyDescent="0.2">
      <c r="A44" s="58"/>
      <c r="B44" s="64" t="s">
        <v>115</v>
      </c>
      <c r="C44" s="65"/>
      <c r="D44" s="65"/>
      <c r="E44" s="65"/>
      <c r="F44" s="66"/>
      <c r="G44" s="8">
        <f>G43+G30</f>
        <v>1050</v>
      </c>
      <c r="H44" s="8">
        <f>H43+H30</f>
        <v>470</v>
      </c>
      <c r="I44" s="8">
        <f>I43+I30</f>
        <v>442</v>
      </c>
      <c r="J44" s="8">
        <f>J43+J30</f>
        <v>52</v>
      </c>
      <c r="K44" s="5">
        <v>9</v>
      </c>
      <c r="L44" s="5">
        <v>8</v>
      </c>
      <c r="M44" s="5">
        <v>3</v>
      </c>
      <c r="N44" s="5">
        <v>4</v>
      </c>
      <c r="O44" s="5">
        <v>3</v>
      </c>
      <c r="P44" s="5"/>
      <c r="Q44" s="5"/>
      <c r="R44" s="5"/>
      <c r="S44" s="17"/>
    </row>
    <row r="45" spans="1:19" ht="24" customHeight="1" x14ac:dyDescent="0.2">
      <c r="A45" s="52"/>
      <c r="B45" s="52"/>
      <c r="C45" s="52"/>
      <c r="D45" s="67" t="s">
        <v>116</v>
      </c>
      <c r="E45" s="67"/>
      <c r="F45" s="67"/>
      <c r="G45" s="67"/>
      <c r="H45" s="67"/>
      <c r="I45" s="67"/>
      <c r="J45" s="67"/>
      <c r="K45" s="67"/>
      <c r="L45" s="67"/>
      <c r="M45" s="67" t="s">
        <v>251</v>
      </c>
      <c r="N45" s="67"/>
      <c r="O45" s="67"/>
      <c r="S45" s="53"/>
    </row>
    <row r="46" spans="1:19" ht="41.25" customHeight="1" x14ac:dyDescent="0.2">
      <c r="A46" s="68" t="s">
        <v>118</v>
      </c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</row>
    <row r="47" spans="1:19" x14ac:dyDescent="0.15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</row>
  </sheetData>
  <mergeCells count="31">
    <mergeCell ref="M45:O45"/>
    <mergeCell ref="A1:S1"/>
    <mergeCell ref="A2:E2"/>
    <mergeCell ref="N2:S2"/>
    <mergeCell ref="G3:I3"/>
    <mergeCell ref="K3:P3"/>
    <mergeCell ref="A3:A6"/>
    <mergeCell ref="B3:B6"/>
    <mergeCell ref="Q3:Q6"/>
    <mergeCell ref="R3:R6"/>
    <mergeCell ref="S3:S6"/>
    <mergeCell ref="K4:L4"/>
    <mergeCell ref="M4:N4"/>
    <mergeCell ref="O4:P4"/>
    <mergeCell ref="G4:G6"/>
    <mergeCell ref="H4:H6"/>
    <mergeCell ref="I4:I6"/>
    <mergeCell ref="A47:S47"/>
    <mergeCell ref="A7:A44"/>
    <mergeCell ref="J3:J6"/>
    <mergeCell ref="B44:F44"/>
    <mergeCell ref="D45:L45"/>
    <mergeCell ref="A46:S46"/>
    <mergeCell ref="C43:F43"/>
    <mergeCell ref="C3:C6"/>
    <mergeCell ref="D3:D6"/>
    <mergeCell ref="E3:E6"/>
    <mergeCell ref="F3:F6"/>
    <mergeCell ref="B7:B30"/>
    <mergeCell ref="C30:F30"/>
    <mergeCell ref="B31:B40"/>
  </mergeCells>
  <phoneticPr fontId="15" type="noConversion"/>
  <pageMargins left="0.69930555555555596" right="0.69930555555555596" top="0.75" bottom="0.75" header="0.3" footer="0.3"/>
  <pageSetup paperSize="9" scale="67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topLeftCell="A4" zoomScale="130" zoomScaleNormal="130" workbookViewId="0">
      <selection activeCell="J9" sqref="J9"/>
    </sheetView>
  </sheetViews>
  <sheetFormatPr defaultColWidth="9" defaultRowHeight="14.25" x14ac:dyDescent="0.2"/>
  <cols>
    <col min="1" max="1" width="9" style="30"/>
    <col min="2" max="2" width="15" style="30" customWidth="1"/>
    <col min="3" max="16384" width="9" style="30"/>
  </cols>
  <sheetData>
    <row r="1" spans="1:8" ht="15.75" x14ac:dyDescent="0.25">
      <c r="A1" s="88" t="s">
        <v>119</v>
      </c>
      <c r="B1" s="88"/>
      <c r="C1" s="88"/>
      <c r="D1" s="88"/>
      <c r="E1" s="88"/>
      <c r="F1" s="88"/>
      <c r="G1" s="88"/>
      <c r="H1" s="88"/>
    </row>
    <row r="2" spans="1:8" ht="28.5" x14ac:dyDescent="0.2">
      <c r="A2" s="83" t="s">
        <v>120</v>
      </c>
      <c r="B2" s="83"/>
      <c r="C2" s="83"/>
      <c r="D2" s="31" t="s">
        <v>121</v>
      </c>
      <c r="E2" s="32" t="s">
        <v>122</v>
      </c>
      <c r="F2" s="31" t="s">
        <v>9</v>
      </c>
      <c r="G2" s="40" t="s">
        <v>217</v>
      </c>
      <c r="H2" s="31" t="s">
        <v>13</v>
      </c>
    </row>
    <row r="3" spans="1:8" x14ac:dyDescent="0.2">
      <c r="A3" s="85" t="s">
        <v>123</v>
      </c>
      <c r="B3" s="83" t="s">
        <v>124</v>
      </c>
      <c r="C3" s="31" t="s">
        <v>125</v>
      </c>
      <c r="D3" s="31">
        <f>'附件1 综合素质课教学进程表'!H30</f>
        <v>271</v>
      </c>
      <c r="E3" s="39">
        <f>D3/D16</f>
        <v>0.10561184723304755</v>
      </c>
      <c r="F3" s="31">
        <v>22</v>
      </c>
      <c r="G3" s="39">
        <f>22/148</f>
        <v>0.14864864864864866</v>
      </c>
      <c r="H3" s="31"/>
    </row>
    <row r="4" spans="1:8" x14ac:dyDescent="0.2">
      <c r="A4" s="86"/>
      <c r="B4" s="83"/>
      <c r="C4" s="31" t="s">
        <v>16</v>
      </c>
      <c r="D4" s="31">
        <f>'附件1 综合素质课教学进程表'!I30</f>
        <v>357</v>
      </c>
      <c r="E4" s="39">
        <f>D4/D16</f>
        <v>0.13912704598597039</v>
      </c>
      <c r="F4" s="31">
        <v>20</v>
      </c>
      <c r="G4" s="39">
        <f>20/148</f>
        <v>0.13513513513513514</v>
      </c>
      <c r="H4" s="31"/>
    </row>
    <row r="5" spans="1:8" x14ac:dyDescent="0.2">
      <c r="A5" s="86"/>
      <c r="B5" s="83" t="s">
        <v>126</v>
      </c>
      <c r="C5" s="31" t="s">
        <v>125</v>
      </c>
      <c r="D5" s="31">
        <v>560</v>
      </c>
      <c r="E5" s="39">
        <f>D5/D16</f>
        <v>0.21823850350740451</v>
      </c>
      <c r="F5" s="31">
        <v>35</v>
      </c>
      <c r="G5" s="39">
        <f>35/148</f>
        <v>0.23648648648648649</v>
      </c>
      <c r="H5" s="31"/>
    </row>
    <row r="6" spans="1:8" x14ac:dyDescent="0.2">
      <c r="A6" s="87"/>
      <c r="B6" s="83"/>
      <c r="C6" s="31" t="s">
        <v>16</v>
      </c>
      <c r="D6" s="31">
        <v>664</v>
      </c>
      <c r="E6" s="39">
        <f>D6/D16</f>
        <v>0.25876851130163681</v>
      </c>
      <c r="F6" s="31">
        <v>35</v>
      </c>
      <c r="G6" s="39">
        <f>35/148</f>
        <v>0.23648648648648649</v>
      </c>
      <c r="H6" s="31"/>
    </row>
    <row r="7" spans="1:8" x14ac:dyDescent="0.2">
      <c r="A7" s="85" t="s">
        <v>92</v>
      </c>
      <c r="B7" s="83" t="s">
        <v>124</v>
      </c>
      <c r="C7" s="31" t="s">
        <v>125</v>
      </c>
      <c r="D7" s="31">
        <v>199</v>
      </c>
      <c r="E7" s="39">
        <f>D7/D16</f>
        <v>7.7552611067809821E-2</v>
      </c>
      <c r="F7" s="31">
        <v>10</v>
      </c>
      <c r="G7" s="39">
        <f>10/148</f>
        <v>6.7567567567567571E-2</v>
      </c>
      <c r="H7" s="31"/>
    </row>
    <row r="8" spans="1:8" x14ac:dyDescent="0.2">
      <c r="A8" s="86"/>
      <c r="B8" s="83"/>
      <c r="C8" s="31" t="s">
        <v>16</v>
      </c>
      <c r="D8" s="31">
        <v>85</v>
      </c>
      <c r="E8" s="39">
        <f>D8/D16</f>
        <v>3.3125487139516754E-2</v>
      </c>
      <c r="F8" s="31">
        <v>10</v>
      </c>
      <c r="G8" s="39">
        <v>6.7599999999999993E-2</v>
      </c>
      <c r="H8" s="31"/>
    </row>
    <row r="9" spans="1:8" x14ac:dyDescent="0.2">
      <c r="A9" s="86"/>
      <c r="B9" s="83" t="s">
        <v>126</v>
      </c>
      <c r="C9" s="31" t="s">
        <v>125</v>
      </c>
      <c r="D9" s="31">
        <v>160</v>
      </c>
      <c r="E9" s="39">
        <f>D9/D16</f>
        <v>6.2353858144972719E-2</v>
      </c>
      <c r="F9" s="31">
        <v>8</v>
      </c>
      <c r="G9" s="39">
        <f>8/148</f>
        <v>5.4054054054054057E-2</v>
      </c>
      <c r="H9" s="31"/>
    </row>
    <row r="10" spans="1:8" x14ac:dyDescent="0.2">
      <c r="A10" s="87"/>
      <c r="B10" s="83"/>
      <c r="C10" s="31" t="s">
        <v>16</v>
      </c>
      <c r="D10" s="31">
        <v>128</v>
      </c>
      <c r="E10" s="39">
        <f>D10/D16</f>
        <v>4.9883086515978177E-2</v>
      </c>
      <c r="F10" s="31">
        <v>8</v>
      </c>
      <c r="G10" s="39">
        <v>5.4100000000000002E-2</v>
      </c>
      <c r="H10" s="31"/>
    </row>
    <row r="11" spans="1:8" x14ac:dyDescent="0.2">
      <c r="A11" s="83" t="s">
        <v>127</v>
      </c>
      <c r="B11" s="83"/>
      <c r="C11" s="83"/>
      <c r="D11" s="31">
        <v>0</v>
      </c>
      <c r="E11" s="39">
        <v>0</v>
      </c>
      <c r="F11" s="31">
        <v>0</v>
      </c>
      <c r="G11" s="39">
        <v>0</v>
      </c>
      <c r="H11" s="31"/>
    </row>
    <row r="12" spans="1:8" x14ac:dyDescent="0.2">
      <c r="A12" s="83" t="s">
        <v>128</v>
      </c>
      <c r="B12" s="83"/>
      <c r="C12" s="83"/>
      <c r="D12" s="31">
        <v>0</v>
      </c>
      <c r="E12" s="39">
        <v>0</v>
      </c>
      <c r="F12" s="31">
        <v>0</v>
      </c>
      <c r="G12" s="39">
        <v>0</v>
      </c>
      <c r="H12" s="31"/>
    </row>
    <row r="13" spans="1:8" x14ac:dyDescent="0.2">
      <c r="A13" s="83" t="s">
        <v>115</v>
      </c>
      <c r="B13" s="83"/>
      <c r="C13" s="83"/>
      <c r="D13" s="31">
        <v>2566</v>
      </c>
      <c r="E13" s="39">
        <v>1</v>
      </c>
      <c r="F13" s="31">
        <v>148</v>
      </c>
      <c r="G13" s="39">
        <v>1</v>
      </c>
      <c r="H13" s="31"/>
    </row>
    <row r="14" spans="1:8" x14ac:dyDescent="0.2">
      <c r="A14" s="83" t="s">
        <v>129</v>
      </c>
      <c r="B14" s="83"/>
      <c r="C14" s="31" t="s">
        <v>130</v>
      </c>
      <c r="D14" s="31">
        <f>SUM(D3,D5,D7,D9)</f>
        <v>1190</v>
      </c>
      <c r="E14" s="39">
        <f>D14/D16</f>
        <v>0.46375681995323459</v>
      </c>
      <c r="F14" s="31">
        <v>75</v>
      </c>
      <c r="G14" s="39">
        <f>75/148</f>
        <v>0.5067567567567568</v>
      </c>
      <c r="H14" s="31"/>
    </row>
    <row r="15" spans="1:8" x14ac:dyDescent="0.2">
      <c r="A15" s="83"/>
      <c r="B15" s="83"/>
      <c r="C15" s="31" t="s">
        <v>131</v>
      </c>
      <c r="D15" s="31">
        <f>SUM(D4,D6,D8,D10)</f>
        <v>1234</v>
      </c>
      <c r="E15" s="39">
        <f>D15/D16</f>
        <v>0.48090413094310208</v>
      </c>
      <c r="F15" s="31">
        <v>73</v>
      </c>
      <c r="G15" s="39">
        <f>73/148</f>
        <v>0.49324324324324326</v>
      </c>
      <c r="H15" s="31"/>
    </row>
    <row r="16" spans="1:8" x14ac:dyDescent="0.2">
      <c r="A16" s="83" t="s">
        <v>132</v>
      </c>
      <c r="B16" s="83"/>
      <c r="C16" s="83"/>
      <c r="D16" s="31">
        <v>2566</v>
      </c>
      <c r="E16" s="39">
        <v>1</v>
      </c>
      <c r="F16" s="31">
        <v>148</v>
      </c>
      <c r="G16" s="39">
        <v>1</v>
      </c>
      <c r="H16" s="31"/>
    </row>
    <row r="17" spans="6:8" x14ac:dyDescent="0.2">
      <c r="F17" s="84" t="s">
        <v>133</v>
      </c>
      <c r="G17" s="84"/>
      <c r="H17" s="84"/>
    </row>
  </sheetData>
  <mergeCells count="14">
    <mergeCell ref="A1:H1"/>
    <mergeCell ref="A2:C2"/>
    <mergeCell ref="A11:C11"/>
    <mergeCell ref="A12:C12"/>
    <mergeCell ref="A13:C13"/>
    <mergeCell ref="A16:C16"/>
    <mergeCell ref="F17:H17"/>
    <mergeCell ref="A3:A6"/>
    <mergeCell ref="A7:A10"/>
    <mergeCell ref="B3:B4"/>
    <mergeCell ref="B5:B6"/>
    <mergeCell ref="B7:B8"/>
    <mergeCell ref="B9:B10"/>
    <mergeCell ref="A14:B15"/>
  </mergeCells>
  <phoneticPr fontId="15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40"/>
  <sheetViews>
    <sheetView tabSelected="1" topLeftCell="A23" zoomScale="80" zoomScaleNormal="80" workbookViewId="0">
      <selection activeCell="G43" sqref="G43"/>
    </sheetView>
  </sheetViews>
  <sheetFormatPr defaultColWidth="8.25" defaultRowHeight="14.25" x14ac:dyDescent="0.2"/>
  <cols>
    <col min="1" max="1" width="2.375" customWidth="1"/>
    <col min="2" max="2" width="3.25" customWidth="1"/>
    <col min="3" max="3" width="3.125" customWidth="1"/>
    <col min="4" max="4" width="24.625" customWidth="1"/>
    <col min="5" max="5" width="22.375" customWidth="1"/>
    <col min="6" max="6" width="14" customWidth="1"/>
    <col min="7" max="7" width="12.875" customWidth="1"/>
    <col min="8" max="8" width="7.75" customWidth="1"/>
    <col min="9" max="9" width="8.25" customWidth="1"/>
    <col min="10" max="10" width="6.875" customWidth="1"/>
    <col min="11" max="11" width="7.625" customWidth="1"/>
    <col min="12" max="12" width="5.75" customWidth="1"/>
    <col min="13" max="13" width="6.375" customWidth="1"/>
    <col min="14" max="14" width="6.5" customWidth="1"/>
    <col min="15" max="15" width="7.5" customWidth="1"/>
    <col min="16" max="16" width="9.5" customWidth="1"/>
    <col min="17" max="17" width="4.25" style="54" customWidth="1"/>
    <col min="18" max="18" width="4.75" customWidth="1"/>
    <col min="19" max="19" width="15.875" customWidth="1"/>
  </cols>
  <sheetData>
    <row r="1" spans="1:19" ht="18.75" x14ac:dyDescent="0.2">
      <c r="A1" s="97" t="s">
        <v>134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</row>
    <row r="2" spans="1:19" x14ac:dyDescent="0.2">
      <c r="A2" s="92" t="s">
        <v>1</v>
      </c>
      <c r="B2" s="92"/>
      <c r="C2" s="92"/>
      <c r="D2" s="92"/>
      <c r="E2" s="92"/>
      <c r="F2" s="3"/>
      <c r="G2" s="3"/>
      <c r="H2" s="3"/>
      <c r="I2" s="3"/>
      <c r="J2" s="3"/>
      <c r="K2" s="3"/>
      <c r="L2" s="3"/>
      <c r="M2" s="3"/>
      <c r="N2" s="98">
        <v>44853</v>
      </c>
      <c r="O2" s="63"/>
      <c r="P2" s="63"/>
      <c r="Q2" s="63"/>
      <c r="R2" s="63"/>
      <c r="S2" s="63"/>
    </row>
    <row r="3" spans="1:19" x14ac:dyDescent="0.2">
      <c r="A3" s="63" t="s">
        <v>2</v>
      </c>
      <c r="B3" s="63" t="s">
        <v>3</v>
      </c>
      <c r="C3" s="63" t="s">
        <v>4</v>
      </c>
      <c r="D3" s="99" t="s">
        <v>5</v>
      </c>
      <c r="E3" s="99" t="s">
        <v>6</v>
      </c>
      <c r="F3" s="63" t="s">
        <v>7</v>
      </c>
      <c r="G3" s="63" t="s">
        <v>8</v>
      </c>
      <c r="H3" s="63"/>
      <c r="I3" s="63"/>
      <c r="J3" s="63" t="s">
        <v>9</v>
      </c>
      <c r="K3" s="63" t="s">
        <v>10</v>
      </c>
      <c r="L3" s="63"/>
      <c r="M3" s="63"/>
      <c r="N3" s="63"/>
      <c r="O3" s="63"/>
      <c r="P3" s="63"/>
      <c r="Q3" s="63" t="s">
        <v>11</v>
      </c>
      <c r="R3" s="92" t="s">
        <v>255</v>
      </c>
      <c r="S3" s="63" t="s">
        <v>13</v>
      </c>
    </row>
    <row r="4" spans="1:19" x14ac:dyDescent="0.2">
      <c r="A4" s="63"/>
      <c r="B4" s="63"/>
      <c r="C4" s="63"/>
      <c r="D4" s="99"/>
      <c r="E4" s="99"/>
      <c r="F4" s="63"/>
      <c r="G4" s="63" t="s">
        <v>14</v>
      </c>
      <c r="H4" s="63" t="s">
        <v>15</v>
      </c>
      <c r="I4" s="63" t="s">
        <v>16</v>
      </c>
      <c r="J4" s="63"/>
      <c r="K4" s="63" t="s">
        <v>17</v>
      </c>
      <c r="L4" s="63"/>
      <c r="M4" s="63" t="s">
        <v>18</v>
      </c>
      <c r="N4" s="63"/>
      <c r="O4" s="63" t="s">
        <v>19</v>
      </c>
      <c r="P4" s="63"/>
      <c r="Q4" s="63"/>
      <c r="R4" s="92"/>
      <c r="S4" s="63"/>
    </row>
    <row r="5" spans="1:19" x14ac:dyDescent="0.2">
      <c r="A5" s="63"/>
      <c r="B5" s="63"/>
      <c r="C5" s="63"/>
      <c r="D5" s="99"/>
      <c r="E5" s="99"/>
      <c r="F5" s="63"/>
      <c r="G5" s="63"/>
      <c r="H5" s="63"/>
      <c r="I5" s="63"/>
      <c r="J5" s="63"/>
      <c r="K5" s="3">
        <v>1</v>
      </c>
      <c r="L5" s="3">
        <v>2</v>
      </c>
      <c r="M5" s="3">
        <v>3</v>
      </c>
      <c r="N5" s="3">
        <v>4</v>
      </c>
      <c r="O5" s="3">
        <v>5</v>
      </c>
      <c r="P5" s="3">
        <v>6</v>
      </c>
      <c r="Q5" s="63"/>
      <c r="R5" s="92"/>
      <c r="S5" s="63"/>
    </row>
    <row r="6" spans="1:19" x14ac:dyDescent="0.2">
      <c r="A6" s="63"/>
      <c r="B6" s="63"/>
      <c r="C6" s="63"/>
      <c r="D6" s="99"/>
      <c r="E6" s="99"/>
      <c r="F6" s="63"/>
      <c r="G6" s="63"/>
      <c r="H6" s="63"/>
      <c r="I6" s="63"/>
      <c r="J6" s="63"/>
      <c r="K6" s="13" t="s">
        <v>20</v>
      </c>
      <c r="L6" s="13">
        <v>18</v>
      </c>
      <c r="M6" s="13">
        <v>18</v>
      </c>
      <c r="N6" s="13">
        <v>18</v>
      </c>
      <c r="O6" s="13">
        <v>18</v>
      </c>
      <c r="P6" s="13">
        <v>18</v>
      </c>
      <c r="Q6" s="63"/>
      <c r="R6" s="92"/>
      <c r="S6" s="63"/>
    </row>
    <row r="7" spans="1:19" ht="24.75" customHeight="1" x14ac:dyDescent="0.35">
      <c r="A7" s="63" t="s">
        <v>126</v>
      </c>
      <c r="B7" s="63" t="s">
        <v>22</v>
      </c>
      <c r="C7" s="3">
        <v>1</v>
      </c>
      <c r="D7" s="24" t="s">
        <v>135</v>
      </c>
      <c r="E7" s="34" t="s">
        <v>136</v>
      </c>
      <c r="F7" s="35" t="s">
        <v>137</v>
      </c>
      <c r="G7" s="35">
        <v>60</v>
      </c>
      <c r="H7" s="35">
        <v>40</v>
      </c>
      <c r="I7" s="35">
        <v>20</v>
      </c>
      <c r="J7" s="35">
        <v>4</v>
      </c>
      <c r="K7" s="35">
        <v>4</v>
      </c>
      <c r="L7" s="35"/>
      <c r="M7" s="35"/>
      <c r="N7" s="35"/>
      <c r="O7" s="35"/>
      <c r="P7" s="35"/>
      <c r="Q7" s="47" t="s">
        <v>35</v>
      </c>
      <c r="R7" s="35"/>
      <c r="S7" s="3"/>
    </row>
    <row r="8" spans="1:19" ht="24.75" customHeight="1" x14ac:dyDescent="0.35">
      <c r="A8" s="63"/>
      <c r="B8" s="63"/>
      <c r="C8" s="3">
        <v>2</v>
      </c>
      <c r="D8" s="24" t="s">
        <v>138</v>
      </c>
      <c r="E8" s="34" t="s">
        <v>139</v>
      </c>
      <c r="F8" s="35" t="s">
        <v>137</v>
      </c>
      <c r="G8" s="35">
        <v>144</v>
      </c>
      <c r="H8" s="35">
        <v>80</v>
      </c>
      <c r="I8" s="35">
        <v>64</v>
      </c>
      <c r="J8" s="35">
        <v>8</v>
      </c>
      <c r="K8" s="35"/>
      <c r="L8" s="35">
        <v>4</v>
      </c>
      <c r="M8" s="35">
        <v>4</v>
      </c>
      <c r="N8" s="35"/>
      <c r="O8" s="35"/>
      <c r="P8" s="35"/>
      <c r="Q8" s="47" t="s">
        <v>35</v>
      </c>
      <c r="R8" s="47" t="s">
        <v>256</v>
      </c>
      <c r="S8" s="3"/>
    </row>
    <row r="9" spans="1:19" ht="24.75" customHeight="1" x14ac:dyDescent="0.35">
      <c r="A9" s="63"/>
      <c r="B9" s="63"/>
      <c r="C9" s="3">
        <v>3</v>
      </c>
      <c r="D9" s="24" t="s">
        <v>140</v>
      </c>
      <c r="E9" s="34" t="s">
        <v>141</v>
      </c>
      <c r="F9" s="35" t="s">
        <v>137</v>
      </c>
      <c r="G9" s="35">
        <v>60</v>
      </c>
      <c r="H9" s="35">
        <v>40</v>
      </c>
      <c r="I9" s="35">
        <v>20</v>
      </c>
      <c r="J9" s="35">
        <v>4</v>
      </c>
      <c r="K9" s="35">
        <v>4</v>
      </c>
      <c r="L9" s="35"/>
      <c r="M9" s="35"/>
      <c r="N9" s="35"/>
      <c r="O9" s="35"/>
      <c r="P9" s="35"/>
      <c r="Q9" s="47" t="s">
        <v>35</v>
      </c>
      <c r="R9" s="35"/>
      <c r="S9" s="3"/>
    </row>
    <row r="10" spans="1:19" ht="24.75" customHeight="1" x14ac:dyDescent="0.35">
      <c r="A10" s="63"/>
      <c r="B10" s="63"/>
      <c r="C10" s="3">
        <v>4</v>
      </c>
      <c r="D10" s="24" t="s">
        <v>142</v>
      </c>
      <c r="E10" s="34" t="s">
        <v>143</v>
      </c>
      <c r="F10" s="35" t="s">
        <v>137</v>
      </c>
      <c r="G10" s="35">
        <v>60</v>
      </c>
      <c r="H10" s="35">
        <v>40</v>
      </c>
      <c r="I10" s="35">
        <v>20</v>
      </c>
      <c r="J10" s="35">
        <v>4</v>
      </c>
      <c r="K10" s="35">
        <v>4</v>
      </c>
      <c r="L10" s="35"/>
      <c r="M10" s="35"/>
      <c r="N10" s="35"/>
      <c r="O10" s="35"/>
      <c r="P10" s="35"/>
      <c r="Q10" s="47" t="s">
        <v>35</v>
      </c>
      <c r="R10" s="35"/>
      <c r="S10" s="3"/>
    </row>
    <row r="11" spans="1:19" ht="24.75" customHeight="1" x14ac:dyDescent="0.35">
      <c r="A11" s="63"/>
      <c r="B11" s="63"/>
      <c r="C11" s="3">
        <v>5</v>
      </c>
      <c r="D11" s="24" t="s">
        <v>144</v>
      </c>
      <c r="E11" s="34" t="s">
        <v>145</v>
      </c>
      <c r="F11" s="35" t="s">
        <v>137</v>
      </c>
      <c r="G11" s="35">
        <v>72</v>
      </c>
      <c r="H11" s="35">
        <v>12</v>
      </c>
      <c r="I11" s="35">
        <v>60</v>
      </c>
      <c r="J11" s="35">
        <v>4</v>
      </c>
      <c r="K11" s="35"/>
      <c r="L11" s="35"/>
      <c r="M11" s="35">
        <v>4</v>
      </c>
      <c r="N11" s="35"/>
      <c r="O11" s="35"/>
      <c r="P11" s="35"/>
      <c r="Q11" s="47" t="s">
        <v>232</v>
      </c>
      <c r="R11" s="35"/>
      <c r="S11" s="3"/>
    </row>
    <row r="12" spans="1:19" ht="24.75" customHeight="1" x14ac:dyDescent="0.35">
      <c r="A12" s="63"/>
      <c r="B12" s="63"/>
      <c r="C12" s="3">
        <v>6</v>
      </c>
      <c r="D12" s="24" t="s">
        <v>146</v>
      </c>
      <c r="E12" s="34" t="s">
        <v>147</v>
      </c>
      <c r="F12" s="35" t="s">
        <v>137</v>
      </c>
      <c r="G12" s="35">
        <v>144</v>
      </c>
      <c r="H12" s="35">
        <v>80</v>
      </c>
      <c r="I12" s="35">
        <v>64</v>
      </c>
      <c r="J12" s="35">
        <v>8</v>
      </c>
      <c r="K12" s="35"/>
      <c r="L12" s="35">
        <v>4</v>
      </c>
      <c r="M12" s="35">
        <v>4</v>
      </c>
      <c r="N12" s="35"/>
      <c r="O12" s="35"/>
      <c r="P12" s="35"/>
      <c r="Q12" s="47" t="s">
        <v>35</v>
      </c>
      <c r="R12" s="47" t="s">
        <v>256</v>
      </c>
      <c r="S12" s="3"/>
    </row>
    <row r="13" spans="1:19" ht="24.75" customHeight="1" x14ac:dyDescent="0.35">
      <c r="A13" s="63"/>
      <c r="B13" s="63"/>
      <c r="C13" s="3">
        <v>7</v>
      </c>
      <c r="D13" s="24" t="s">
        <v>148</v>
      </c>
      <c r="E13" s="34" t="s">
        <v>149</v>
      </c>
      <c r="F13" s="35" t="s">
        <v>137</v>
      </c>
      <c r="G13" s="35">
        <v>72</v>
      </c>
      <c r="H13" s="35">
        <v>40</v>
      </c>
      <c r="I13" s="35">
        <v>32</v>
      </c>
      <c r="J13" s="35">
        <v>4</v>
      </c>
      <c r="K13" s="35"/>
      <c r="L13" s="35"/>
      <c r="M13" s="35">
        <v>4</v>
      </c>
      <c r="N13" s="35"/>
      <c r="O13" s="35"/>
      <c r="P13" s="35"/>
      <c r="Q13" s="47" t="s">
        <v>35</v>
      </c>
      <c r="R13" s="47" t="s">
        <v>256</v>
      </c>
      <c r="S13" s="3"/>
    </row>
    <row r="14" spans="1:19" ht="24.75" customHeight="1" x14ac:dyDescent="0.35">
      <c r="A14" s="63"/>
      <c r="B14" s="63"/>
      <c r="C14" s="3">
        <v>8</v>
      </c>
      <c r="D14" s="24" t="s">
        <v>150</v>
      </c>
      <c r="E14" s="34" t="s">
        <v>151</v>
      </c>
      <c r="F14" s="35" t="s">
        <v>137</v>
      </c>
      <c r="G14" s="35">
        <v>36</v>
      </c>
      <c r="H14" s="35">
        <v>12</v>
      </c>
      <c r="I14" s="35">
        <v>24</v>
      </c>
      <c r="J14" s="35">
        <v>2</v>
      </c>
      <c r="K14" s="35"/>
      <c r="L14" s="35"/>
      <c r="M14" s="35"/>
      <c r="N14" s="35">
        <v>2</v>
      </c>
      <c r="O14" s="35"/>
      <c r="P14" s="35"/>
      <c r="Q14" s="47" t="s">
        <v>35</v>
      </c>
      <c r="R14" s="47" t="s">
        <v>256</v>
      </c>
      <c r="S14" s="3"/>
    </row>
    <row r="15" spans="1:19" ht="24.75" customHeight="1" x14ac:dyDescent="0.35">
      <c r="A15" s="63"/>
      <c r="B15" s="63"/>
      <c r="C15" s="3">
        <v>9</v>
      </c>
      <c r="D15" s="24" t="s">
        <v>152</v>
      </c>
      <c r="E15" s="36" t="s">
        <v>153</v>
      </c>
      <c r="F15" s="35" t="s">
        <v>137</v>
      </c>
      <c r="G15" s="35">
        <v>72</v>
      </c>
      <c r="H15" s="35">
        <v>40</v>
      </c>
      <c r="I15" s="35">
        <v>32</v>
      </c>
      <c r="J15" s="35">
        <v>4</v>
      </c>
      <c r="K15" s="35"/>
      <c r="L15" s="35"/>
      <c r="M15" s="35"/>
      <c r="N15" s="35">
        <v>4</v>
      </c>
      <c r="O15" s="35"/>
      <c r="P15" s="35"/>
      <c r="Q15" s="47" t="s">
        <v>35</v>
      </c>
      <c r="R15" s="47" t="s">
        <v>256</v>
      </c>
      <c r="S15" s="3"/>
    </row>
    <row r="16" spans="1:19" ht="21.75" customHeight="1" x14ac:dyDescent="0.35">
      <c r="A16" s="63"/>
      <c r="B16" s="63"/>
      <c r="C16" s="3">
        <v>10</v>
      </c>
      <c r="D16" s="24" t="s">
        <v>154</v>
      </c>
      <c r="E16" s="34" t="s">
        <v>155</v>
      </c>
      <c r="F16" s="35" t="s">
        <v>137</v>
      </c>
      <c r="G16" s="35">
        <v>72</v>
      </c>
      <c r="H16" s="35">
        <v>40</v>
      </c>
      <c r="I16" s="35">
        <v>32</v>
      </c>
      <c r="J16" s="35">
        <v>4</v>
      </c>
      <c r="K16" s="35"/>
      <c r="L16" s="35"/>
      <c r="M16" s="35"/>
      <c r="N16" s="35"/>
      <c r="O16" s="35">
        <v>4</v>
      </c>
      <c r="P16" s="35"/>
      <c r="Q16" s="47" t="s">
        <v>35</v>
      </c>
      <c r="R16" s="47" t="s">
        <v>256</v>
      </c>
      <c r="S16" s="3"/>
    </row>
    <row r="17" spans="1:19" ht="21.75" customHeight="1" x14ac:dyDescent="0.35">
      <c r="A17" s="63"/>
      <c r="B17" s="63"/>
      <c r="C17" s="3">
        <v>11</v>
      </c>
      <c r="D17" s="24" t="s">
        <v>156</v>
      </c>
      <c r="E17" s="41" t="s">
        <v>218</v>
      </c>
      <c r="F17" s="35" t="s">
        <v>137</v>
      </c>
      <c r="G17" s="35">
        <v>36</v>
      </c>
      <c r="H17" s="35">
        <v>18</v>
      </c>
      <c r="I17" s="35">
        <v>18</v>
      </c>
      <c r="J17" s="35">
        <v>2</v>
      </c>
      <c r="K17" s="35"/>
      <c r="L17" s="35"/>
      <c r="M17" s="35"/>
      <c r="N17" s="35"/>
      <c r="O17" s="35">
        <v>2</v>
      </c>
      <c r="P17" s="35"/>
      <c r="Q17" s="47" t="s">
        <v>35</v>
      </c>
      <c r="R17" s="35"/>
      <c r="S17" s="3"/>
    </row>
    <row r="18" spans="1:19" ht="21.75" customHeight="1" x14ac:dyDescent="0.35">
      <c r="A18" s="63"/>
      <c r="B18" s="63"/>
      <c r="C18" s="3">
        <v>12</v>
      </c>
      <c r="D18" s="24" t="s">
        <v>157</v>
      </c>
      <c r="E18" s="34" t="s">
        <v>158</v>
      </c>
      <c r="F18" s="35" t="s">
        <v>137</v>
      </c>
      <c r="G18" s="35">
        <v>72</v>
      </c>
      <c r="H18" s="35">
        <v>40</v>
      </c>
      <c r="I18" s="35">
        <v>32</v>
      </c>
      <c r="J18" s="35">
        <f t="shared" ref="J18:J22" si="0">INT(G18/16)+IF(MOD(G18,16)&gt;9,1,0)</f>
        <v>4</v>
      </c>
      <c r="K18" s="35"/>
      <c r="L18" s="35"/>
      <c r="M18" s="35"/>
      <c r="N18" s="35">
        <v>4</v>
      </c>
      <c r="O18" s="35"/>
      <c r="P18" s="35"/>
      <c r="Q18" s="47" t="s">
        <v>35</v>
      </c>
      <c r="R18" s="35"/>
      <c r="S18" s="3"/>
    </row>
    <row r="19" spans="1:19" ht="21.75" customHeight="1" x14ac:dyDescent="0.35">
      <c r="A19" s="63"/>
      <c r="B19" s="63"/>
      <c r="C19" s="3">
        <v>13</v>
      </c>
      <c r="D19" s="24" t="s">
        <v>159</v>
      </c>
      <c r="E19" s="34" t="s">
        <v>160</v>
      </c>
      <c r="F19" s="35" t="s">
        <v>137</v>
      </c>
      <c r="G19" s="35">
        <v>36</v>
      </c>
      <c r="H19" s="35">
        <v>8</v>
      </c>
      <c r="I19" s="35">
        <f>G19-H19</f>
        <v>28</v>
      </c>
      <c r="J19" s="35">
        <f t="shared" si="0"/>
        <v>2</v>
      </c>
      <c r="K19" s="35"/>
      <c r="L19" s="35">
        <v>2</v>
      </c>
      <c r="M19" s="35"/>
      <c r="N19" s="35"/>
      <c r="O19" s="35"/>
      <c r="P19" s="35"/>
      <c r="Q19" s="47" t="s">
        <v>232</v>
      </c>
      <c r="R19" s="35"/>
      <c r="S19" s="3"/>
    </row>
    <row r="20" spans="1:19" ht="21.75" customHeight="1" x14ac:dyDescent="0.35">
      <c r="A20" s="63"/>
      <c r="B20" s="63"/>
      <c r="C20" s="3">
        <v>14</v>
      </c>
      <c r="D20" s="24" t="s">
        <v>161</v>
      </c>
      <c r="E20" s="34" t="s">
        <v>162</v>
      </c>
      <c r="F20" s="35" t="s">
        <v>137</v>
      </c>
      <c r="G20" s="35">
        <v>72</v>
      </c>
      <c r="H20" s="35">
        <v>10</v>
      </c>
      <c r="I20" s="35">
        <v>62</v>
      </c>
      <c r="J20" s="35">
        <f t="shared" si="0"/>
        <v>4</v>
      </c>
      <c r="K20" s="35"/>
      <c r="L20" s="35"/>
      <c r="M20" s="35">
        <v>4</v>
      </c>
      <c r="N20" s="35"/>
      <c r="O20" s="35"/>
      <c r="P20" s="35"/>
      <c r="Q20" s="47" t="s">
        <v>232</v>
      </c>
      <c r="R20" s="35"/>
      <c r="S20" s="3"/>
    </row>
    <row r="21" spans="1:19" ht="21.75" customHeight="1" x14ac:dyDescent="0.35">
      <c r="A21" s="63"/>
      <c r="B21" s="63"/>
      <c r="C21" s="3">
        <v>15</v>
      </c>
      <c r="D21" s="24" t="s">
        <v>163</v>
      </c>
      <c r="E21" s="34" t="s">
        <v>164</v>
      </c>
      <c r="F21" s="35" t="s">
        <v>137</v>
      </c>
      <c r="G21" s="35">
        <v>72</v>
      </c>
      <c r="H21" s="35">
        <v>10</v>
      </c>
      <c r="I21" s="35">
        <v>62</v>
      </c>
      <c r="J21" s="35">
        <f t="shared" si="0"/>
        <v>4</v>
      </c>
      <c r="K21" s="35"/>
      <c r="L21" s="35"/>
      <c r="M21" s="35"/>
      <c r="N21" s="35"/>
      <c r="O21" s="35">
        <v>4</v>
      </c>
      <c r="P21" s="35"/>
      <c r="Q21" s="47" t="s">
        <v>232</v>
      </c>
      <c r="R21" s="35"/>
      <c r="S21" s="3"/>
    </row>
    <row r="22" spans="1:19" ht="21.75" customHeight="1" x14ac:dyDescent="0.35">
      <c r="A22" s="63"/>
      <c r="B22" s="63"/>
      <c r="C22" s="3">
        <v>16</v>
      </c>
      <c r="D22" s="24" t="s">
        <v>165</v>
      </c>
      <c r="E22" s="34" t="s">
        <v>166</v>
      </c>
      <c r="F22" s="35" t="s">
        <v>137</v>
      </c>
      <c r="G22" s="35">
        <v>72</v>
      </c>
      <c r="H22" s="35">
        <v>10</v>
      </c>
      <c r="I22" s="35">
        <v>62</v>
      </c>
      <c r="J22" s="35">
        <f t="shared" si="0"/>
        <v>4</v>
      </c>
      <c r="K22" s="35"/>
      <c r="L22" s="35"/>
      <c r="M22" s="35"/>
      <c r="N22" s="35">
        <v>4</v>
      </c>
      <c r="O22" s="35"/>
      <c r="P22" s="35"/>
      <c r="Q22" s="47" t="s">
        <v>232</v>
      </c>
      <c r="R22" s="35"/>
      <c r="S22" s="3"/>
    </row>
    <row r="23" spans="1:19" ht="21.75" customHeight="1" x14ac:dyDescent="0.35">
      <c r="A23" s="63"/>
      <c r="B23" s="63"/>
      <c r="C23" s="3">
        <v>17</v>
      </c>
      <c r="D23" s="24" t="s">
        <v>167</v>
      </c>
      <c r="E23" s="34" t="s">
        <v>168</v>
      </c>
      <c r="F23" s="35" t="s">
        <v>137</v>
      </c>
      <c r="G23" s="24">
        <v>72</v>
      </c>
      <c r="H23" s="24">
        <v>40</v>
      </c>
      <c r="I23" s="24">
        <v>32</v>
      </c>
      <c r="J23" s="24">
        <v>4</v>
      </c>
      <c r="K23" s="24"/>
      <c r="L23" s="24"/>
      <c r="M23" s="24"/>
      <c r="N23" s="24"/>
      <c r="O23" s="24">
        <v>4</v>
      </c>
      <c r="P23" s="15"/>
      <c r="Q23" s="47" t="s">
        <v>35</v>
      </c>
      <c r="R23" s="35"/>
      <c r="S23" s="3"/>
    </row>
    <row r="24" spans="1:19" ht="21.75" customHeight="1" x14ac:dyDescent="0.2">
      <c r="A24" s="63"/>
      <c r="B24" s="63"/>
      <c r="C24" s="5"/>
      <c r="D24" s="5"/>
      <c r="E24" s="5"/>
      <c r="F24" s="5"/>
      <c r="G24" s="6"/>
      <c r="H24" s="6"/>
      <c r="I24" s="6"/>
      <c r="J24" s="6"/>
      <c r="K24" s="6"/>
      <c r="L24" s="6"/>
      <c r="M24" s="6"/>
      <c r="N24" s="6"/>
      <c r="O24" s="6"/>
      <c r="P24" s="15"/>
      <c r="Q24" s="5"/>
      <c r="R24" s="5"/>
      <c r="S24" s="3"/>
    </row>
    <row r="25" spans="1:19" ht="21.75" customHeight="1" x14ac:dyDescent="0.2">
      <c r="A25" s="63"/>
      <c r="B25" s="63"/>
      <c r="C25" s="5"/>
      <c r="D25" s="5"/>
      <c r="E25" s="5"/>
      <c r="F25" s="5"/>
      <c r="G25" s="6"/>
      <c r="H25" s="6"/>
      <c r="I25" s="6"/>
      <c r="J25" s="6"/>
      <c r="K25" s="6"/>
      <c r="L25" s="6"/>
      <c r="M25" s="6"/>
      <c r="N25" s="6"/>
      <c r="O25" s="6"/>
      <c r="P25" s="15"/>
      <c r="Q25" s="5"/>
      <c r="R25" s="5"/>
      <c r="S25" s="3"/>
    </row>
    <row r="26" spans="1:19" ht="21.75" customHeight="1" x14ac:dyDescent="0.2">
      <c r="A26" s="63"/>
      <c r="B26" s="63"/>
      <c r="C26" s="72" t="s">
        <v>91</v>
      </c>
      <c r="D26" s="72"/>
      <c r="E26" s="72"/>
      <c r="F26" s="72"/>
      <c r="G26" s="6">
        <f t="shared" ref="G26:O26" si="1">SUM(G7:G25)</f>
        <v>1224</v>
      </c>
      <c r="H26" s="6">
        <f t="shared" si="1"/>
        <v>560</v>
      </c>
      <c r="I26" s="6">
        <f t="shared" si="1"/>
        <v>664</v>
      </c>
      <c r="J26" s="6">
        <f t="shared" si="1"/>
        <v>70</v>
      </c>
      <c r="K26" s="6">
        <f t="shared" si="1"/>
        <v>12</v>
      </c>
      <c r="L26" s="6">
        <f t="shared" si="1"/>
        <v>10</v>
      </c>
      <c r="M26" s="6">
        <f t="shared" si="1"/>
        <v>20</v>
      </c>
      <c r="N26" s="6">
        <f t="shared" si="1"/>
        <v>14</v>
      </c>
      <c r="O26" s="6">
        <f t="shared" si="1"/>
        <v>14</v>
      </c>
      <c r="P26" s="15"/>
      <c r="Q26" s="5"/>
      <c r="R26" s="5"/>
      <c r="S26" s="3"/>
    </row>
    <row r="27" spans="1:19" ht="21.75" customHeight="1" x14ac:dyDescent="0.35">
      <c r="A27" s="63"/>
      <c r="B27" s="63" t="s">
        <v>92</v>
      </c>
      <c r="C27" s="3">
        <v>1</v>
      </c>
      <c r="D27" s="24" t="s">
        <v>169</v>
      </c>
      <c r="E27" s="24" t="s">
        <v>170</v>
      </c>
      <c r="F27" s="35" t="s">
        <v>137</v>
      </c>
      <c r="G27" s="95">
        <v>72</v>
      </c>
      <c r="H27" s="95">
        <v>40</v>
      </c>
      <c r="I27" s="95">
        <v>32</v>
      </c>
      <c r="J27" s="95">
        <v>4</v>
      </c>
      <c r="K27" s="25"/>
      <c r="L27" s="26"/>
      <c r="M27" s="26"/>
      <c r="N27" s="91">
        <v>4</v>
      </c>
      <c r="O27" s="26"/>
      <c r="P27" s="26"/>
      <c r="Q27" s="89" t="s">
        <v>232</v>
      </c>
      <c r="R27" s="35"/>
      <c r="S27" s="3"/>
    </row>
    <row r="28" spans="1:19" ht="21.75" customHeight="1" x14ac:dyDescent="0.35">
      <c r="A28" s="63"/>
      <c r="B28" s="63"/>
      <c r="C28" s="3">
        <v>2</v>
      </c>
      <c r="D28" s="24" t="s">
        <v>171</v>
      </c>
      <c r="E28" s="24" t="str">
        <f>VLOOKUP(D28,[1]Sheet1!$A$1:$B$106,2,0)</f>
        <v>CJDC007S</v>
      </c>
      <c r="F28" s="35" t="s">
        <v>137</v>
      </c>
      <c r="G28" s="95"/>
      <c r="H28" s="95"/>
      <c r="I28" s="95"/>
      <c r="J28" s="95"/>
      <c r="K28" s="25"/>
      <c r="L28" s="26"/>
      <c r="M28" s="26"/>
      <c r="N28" s="91"/>
      <c r="O28" s="26"/>
      <c r="P28" s="26"/>
      <c r="Q28" s="90"/>
      <c r="R28" s="35"/>
      <c r="S28" s="3"/>
    </row>
    <row r="29" spans="1:19" ht="21.75" customHeight="1" x14ac:dyDescent="0.35">
      <c r="A29" s="63"/>
      <c r="B29" s="63"/>
      <c r="C29" s="3">
        <v>3</v>
      </c>
      <c r="D29" s="24" t="s">
        <v>172</v>
      </c>
      <c r="E29" s="34" t="s">
        <v>173</v>
      </c>
      <c r="F29" s="35" t="s">
        <v>137</v>
      </c>
      <c r="G29" s="95">
        <v>72</v>
      </c>
      <c r="H29" s="95">
        <v>40</v>
      </c>
      <c r="I29" s="95">
        <v>32</v>
      </c>
      <c r="J29" s="95">
        <v>4</v>
      </c>
      <c r="K29" s="25"/>
      <c r="L29" s="26"/>
      <c r="M29" s="26"/>
      <c r="N29" s="26"/>
      <c r="O29" s="91">
        <v>4</v>
      </c>
      <c r="P29" s="26"/>
      <c r="Q29" s="89" t="s">
        <v>232</v>
      </c>
      <c r="R29" s="35"/>
      <c r="S29" s="3"/>
    </row>
    <row r="30" spans="1:19" ht="22.5" customHeight="1" x14ac:dyDescent="0.35">
      <c r="A30" s="63"/>
      <c r="B30" s="63"/>
      <c r="C30" s="3">
        <v>4</v>
      </c>
      <c r="D30" s="24" t="s">
        <v>225</v>
      </c>
      <c r="E30" s="34" t="s">
        <v>230</v>
      </c>
      <c r="F30" s="35" t="s">
        <v>137</v>
      </c>
      <c r="G30" s="95"/>
      <c r="H30" s="95"/>
      <c r="I30" s="95"/>
      <c r="J30" s="95"/>
      <c r="K30" s="25"/>
      <c r="L30" s="26"/>
      <c r="M30" s="26"/>
      <c r="N30" s="26"/>
      <c r="O30" s="91"/>
      <c r="P30" s="26"/>
      <c r="Q30" s="90"/>
      <c r="R30" s="35"/>
      <c r="S30" s="3"/>
    </row>
    <row r="31" spans="1:19" ht="24" customHeight="1" x14ac:dyDescent="0.35">
      <c r="A31" s="63"/>
      <c r="B31" s="20"/>
      <c r="C31" s="5">
        <v>5</v>
      </c>
      <c r="D31" s="24" t="s">
        <v>223</v>
      </c>
      <c r="E31" s="34" t="s">
        <v>227</v>
      </c>
      <c r="F31" s="35" t="s">
        <v>137</v>
      </c>
      <c r="G31" s="95">
        <v>72</v>
      </c>
      <c r="H31" s="95">
        <v>40</v>
      </c>
      <c r="I31" s="95">
        <v>32</v>
      </c>
      <c r="J31" s="95">
        <v>4</v>
      </c>
      <c r="K31" s="25"/>
      <c r="L31" s="26"/>
      <c r="M31" s="26"/>
      <c r="N31" s="93">
        <v>4</v>
      </c>
      <c r="O31" s="27"/>
      <c r="P31" s="26"/>
      <c r="Q31" s="89" t="s">
        <v>232</v>
      </c>
      <c r="R31" s="35"/>
      <c r="S31" s="17"/>
    </row>
    <row r="32" spans="1:19" ht="24" customHeight="1" x14ac:dyDescent="0.35">
      <c r="A32" s="63"/>
      <c r="B32" s="20"/>
      <c r="C32" s="5">
        <v>6</v>
      </c>
      <c r="D32" s="24" t="s">
        <v>174</v>
      </c>
      <c r="E32" s="34" t="s">
        <v>175</v>
      </c>
      <c r="F32" s="35" t="s">
        <v>137</v>
      </c>
      <c r="G32" s="95"/>
      <c r="H32" s="95"/>
      <c r="I32" s="95"/>
      <c r="J32" s="95"/>
      <c r="K32" s="25"/>
      <c r="L32" s="26"/>
      <c r="M32" s="26"/>
      <c r="N32" s="94"/>
      <c r="O32" s="27"/>
      <c r="P32" s="26"/>
      <c r="Q32" s="90"/>
      <c r="R32" s="35"/>
      <c r="S32" s="17"/>
    </row>
    <row r="33" spans="1:19" ht="24" customHeight="1" x14ac:dyDescent="0.35">
      <c r="A33" s="63"/>
      <c r="B33" s="20"/>
      <c r="C33" s="5">
        <v>7</v>
      </c>
      <c r="D33" s="24" t="s">
        <v>176</v>
      </c>
      <c r="E33" s="34" t="s">
        <v>228</v>
      </c>
      <c r="F33" s="35" t="s">
        <v>137</v>
      </c>
      <c r="G33" s="95">
        <v>72</v>
      </c>
      <c r="H33" s="95">
        <v>40</v>
      </c>
      <c r="I33" s="95">
        <v>32</v>
      </c>
      <c r="J33" s="95">
        <v>4</v>
      </c>
      <c r="K33" s="25"/>
      <c r="L33" s="91">
        <v>4</v>
      </c>
      <c r="M33" s="27"/>
      <c r="N33" s="27"/>
      <c r="O33" s="28"/>
      <c r="P33" s="29"/>
      <c r="Q33" s="89" t="s">
        <v>232</v>
      </c>
      <c r="R33" s="35"/>
      <c r="S33" s="17"/>
    </row>
    <row r="34" spans="1:19" ht="24" customHeight="1" x14ac:dyDescent="0.35">
      <c r="A34" s="63"/>
      <c r="B34" s="20"/>
      <c r="C34" s="5">
        <v>8</v>
      </c>
      <c r="D34" s="24" t="s">
        <v>226</v>
      </c>
      <c r="E34" s="34" t="s">
        <v>229</v>
      </c>
      <c r="F34" s="35" t="s">
        <v>137</v>
      </c>
      <c r="G34" s="95"/>
      <c r="H34" s="95"/>
      <c r="I34" s="95"/>
      <c r="J34" s="95"/>
      <c r="K34" s="25"/>
      <c r="L34" s="91"/>
      <c r="M34" s="27"/>
      <c r="N34" s="27"/>
      <c r="O34" s="28"/>
      <c r="P34" s="29"/>
      <c r="Q34" s="90"/>
      <c r="R34" s="35"/>
      <c r="S34" s="17"/>
    </row>
    <row r="35" spans="1:19" ht="24" customHeight="1" x14ac:dyDescent="0.2">
      <c r="A35" s="63"/>
      <c r="B35" s="20"/>
      <c r="C35" s="72" t="s">
        <v>91</v>
      </c>
      <c r="D35" s="72"/>
      <c r="E35" s="72"/>
      <c r="F35" s="72"/>
      <c r="G35" s="7">
        <f t="shared" ref="G35:O35" si="2">SUM(G27:G34)</f>
        <v>288</v>
      </c>
      <c r="H35" s="7">
        <f t="shared" si="2"/>
        <v>160</v>
      </c>
      <c r="I35" s="7">
        <f t="shared" si="2"/>
        <v>128</v>
      </c>
      <c r="J35" s="7">
        <f t="shared" si="2"/>
        <v>16</v>
      </c>
      <c r="K35" s="7">
        <f t="shared" si="2"/>
        <v>0</v>
      </c>
      <c r="L35" s="7">
        <f t="shared" si="2"/>
        <v>4</v>
      </c>
      <c r="M35" s="7">
        <f t="shared" si="2"/>
        <v>0</v>
      </c>
      <c r="N35" s="7">
        <f t="shared" si="2"/>
        <v>8</v>
      </c>
      <c r="O35" s="7">
        <f t="shared" si="2"/>
        <v>4</v>
      </c>
      <c r="P35" s="3"/>
      <c r="Q35" s="3"/>
      <c r="R35" s="3"/>
      <c r="S35" s="17"/>
    </row>
    <row r="36" spans="1:19" ht="19.5" customHeight="1" x14ac:dyDescent="0.2">
      <c r="A36" s="63"/>
      <c r="B36" s="72" t="s">
        <v>115</v>
      </c>
      <c r="C36" s="72"/>
      <c r="D36" s="72"/>
      <c r="E36" s="72"/>
      <c r="F36" s="72"/>
      <c r="G36" s="8">
        <f>G26+G35</f>
        <v>1512</v>
      </c>
      <c r="H36" s="8">
        <f t="shared" ref="H36:O36" si="3">H26+H35</f>
        <v>720</v>
      </c>
      <c r="I36" s="8">
        <f t="shared" si="3"/>
        <v>792</v>
      </c>
      <c r="J36" s="8">
        <f t="shared" si="3"/>
        <v>86</v>
      </c>
      <c r="K36" s="8">
        <f t="shared" si="3"/>
        <v>12</v>
      </c>
      <c r="L36" s="8">
        <f t="shared" si="3"/>
        <v>14</v>
      </c>
      <c r="M36" s="8">
        <f t="shared" si="3"/>
        <v>20</v>
      </c>
      <c r="N36" s="8">
        <f t="shared" si="3"/>
        <v>22</v>
      </c>
      <c r="O36" s="8">
        <f t="shared" si="3"/>
        <v>18</v>
      </c>
      <c r="P36" s="5"/>
      <c r="Q36" s="5"/>
      <c r="R36" s="5"/>
      <c r="S36" s="17"/>
    </row>
    <row r="37" spans="1:19" ht="19.5" customHeight="1" x14ac:dyDescent="0.2">
      <c r="A37" s="3"/>
      <c r="B37" s="5"/>
      <c r="C37" s="5"/>
      <c r="D37" s="5"/>
      <c r="E37" s="5"/>
      <c r="F37" s="5"/>
      <c r="G37" s="8"/>
      <c r="H37" s="8"/>
      <c r="I37" s="8"/>
      <c r="J37" s="8"/>
      <c r="K37" s="5"/>
      <c r="L37" s="5"/>
      <c r="M37" s="5"/>
      <c r="N37" s="5"/>
      <c r="O37" s="5"/>
      <c r="P37" s="96" t="s">
        <v>133</v>
      </c>
      <c r="Q37" s="96"/>
      <c r="R37" s="96"/>
      <c r="S37" s="96"/>
    </row>
    <row r="38" spans="1:19" ht="24" customHeight="1" x14ac:dyDescent="0.2">
      <c r="A38" s="37"/>
      <c r="B38" s="37"/>
      <c r="C38" s="37"/>
      <c r="D38" s="63" t="s">
        <v>116</v>
      </c>
      <c r="E38" s="63"/>
      <c r="F38" s="63"/>
      <c r="G38" s="63"/>
      <c r="H38" s="63"/>
      <c r="I38" s="63"/>
      <c r="J38" s="63"/>
      <c r="K38" s="63"/>
      <c r="L38" s="63"/>
      <c r="M38" s="37"/>
      <c r="N38" s="37"/>
      <c r="O38" s="37"/>
      <c r="P38" s="77" t="s">
        <v>254</v>
      </c>
      <c r="Q38" s="78"/>
      <c r="R38" s="79"/>
      <c r="S38" s="38"/>
    </row>
    <row r="39" spans="1:19" ht="41.25" customHeight="1" x14ac:dyDescent="0.2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</row>
    <row r="40" spans="1:19" x14ac:dyDescent="0.15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</row>
  </sheetData>
  <mergeCells count="56">
    <mergeCell ref="A1:S1"/>
    <mergeCell ref="A2:E2"/>
    <mergeCell ref="N2:S2"/>
    <mergeCell ref="G3:I3"/>
    <mergeCell ref="K3:P3"/>
    <mergeCell ref="C3:C6"/>
    <mergeCell ref="D3:D6"/>
    <mergeCell ref="E3:E6"/>
    <mergeCell ref="F3:F6"/>
    <mergeCell ref="G4:G6"/>
    <mergeCell ref="A3:A6"/>
    <mergeCell ref="S3:S6"/>
    <mergeCell ref="P37:S37"/>
    <mergeCell ref="D38:L38"/>
    <mergeCell ref="P38:R38"/>
    <mergeCell ref="K4:L4"/>
    <mergeCell ref="M4:N4"/>
    <mergeCell ref="O4:P4"/>
    <mergeCell ref="C26:F26"/>
    <mergeCell ref="C35:F35"/>
    <mergeCell ref="H27:H28"/>
    <mergeCell ref="H29:H30"/>
    <mergeCell ref="H31:H32"/>
    <mergeCell ref="H33:H34"/>
    <mergeCell ref="I4:I6"/>
    <mergeCell ref="I27:I28"/>
    <mergeCell ref="A7:A36"/>
    <mergeCell ref="B3:B6"/>
    <mergeCell ref="B7:B26"/>
    <mergeCell ref="B27:B30"/>
    <mergeCell ref="J33:J34"/>
    <mergeCell ref="J31:J32"/>
    <mergeCell ref="J3:J6"/>
    <mergeCell ref="H4:H6"/>
    <mergeCell ref="B36:F36"/>
    <mergeCell ref="L33:L34"/>
    <mergeCell ref="N27:N28"/>
    <mergeCell ref="N31:N32"/>
    <mergeCell ref="A40:S40"/>
    <mergeCell ref="G27:G28"/>
    <mergeCell ref="G29:G30"/>
    <mergeCell ref="G31:G32"/>
    <mergeCell ref="G33:G34"/>
    <mergeCell ref="A39:S39"/>
    <mergeCell ref="I29:I30"/>
    <mergeCell ref="I31:I32"/>
    <mergeCell ref="I33:I34"/>
    <mergeCell ref="J27:J28"/>
    <mergeCell ref="Q27:Q28"/>
    <mergeCell ref="Q29:Q30"/>
    <mergeCell ref="J29:J30"/>
    <mergeCell ref="Q31:Q32"/>
    <mergeCell ref="Q33:Q34"/>
    <mergeCell ref="O29:O30"/>
    <mergeCell ref="Q3:Q6"/>
    <mergeCell ref="R3:R6"/>
  </mergeCells>
  <phoneticPr fontId="15" type="noConversion"/>
  <conditionalFormatting sqref="E7">
    <cfRule type="duplicateValues" dxfId="44" priority="53" stopIfTrue="1"/>
  </conditionalFormatting>
  <conditionalFormatting sqref="E8">
    <cfRule type="duplicateValues" dxfId="43" priority="6" stopIfTrue="1"/>
    <cfRule type="duplicateValues" dxfId="42" priority="5" stopIfTrue="1"/>
  </conditionalFormatting>
  <conditionalFormatting sqref="E9">
    <cfRule type="duplicateValues" dxfId="41" priority="52" stopIfTrue="1"/>
    <cfRule type="duplicateValues" dxfId="40" priority="51" stopIfTrue="1"/>
  </conditionalFormatting>
  <conditionalFormatting sqref="E10">
    <cfRule type="duplicateValues" dxfId="39" priority="50" stopIfTrue="1"/>
    <cfRule type="duplicateValues" dxfId="38" priority="49" stopIfTrue="1"/>
  </conditionalFormatting>
  <conditionalFormatting sqref="E11">
    <cfRule type="duplicateValues" dxfId="37" priority="28" stopIfTrue="1"/>
    <cfRule type="duplicateValues" dxfId="36" priority="27" stopIfTrue="1"/>
  </conditionalFormatting>
  <conditionalFormatting sqref="E12">
    <cfRule type="duplicateValues" dxfId="35" priority="48" stopIfTrue="1"/>
    <cfRule type="duplicateValues" dxfId="34" priority="47" stopIfTrue="1"/>
  </conditionalFormatting>
  <conditionalFormatting sqref="E13">
    <cfRule type="duplicateValues" dxfId="33" priority="44" stopIfTrue="1"/>
    <cfRule type="duplicateValues" dxfId="32" priority="43" stopIfTrue="1"/>
  </conditionalFormatting>
  <conditionalFormatting sqref="E14">
    <cfRule type="duplicateValues" dxfId="31" priority="42" stopIfTrue="1"/>
    <cfRule type="duplicateValues" dxfId="30" priority="41" stopIfTrue="1"/>
  </conditionalFormatting>
  <conditionalFormatting sqref="E15">
    <cfRule type="duplicateValues" dxfId="29" priority="2" stopIfTrue="1"/>
    <cfRule type="duplicateValues" dxfId="28" priority="1" stopIfTrue="1"/>
  </conditionalFormatting>
  <conditionalFormatting sqref="E16">
    <cfRule type="duplicateValues" dxfId="27" priority="38" stopIfTrue="1"/>
    <cfRule type="duplicateValues" dxfId="26" priority="37" stopIfTrue="1"/>
  </conditionalFormatting>
  <conditionalFormatting sqref="E17">
    <cfRule type="duplicateValues" dxfId="25" priority="34" stopIfTrue="1"/>
    <cfRule type="duplicateValues" dxfId="24" priority="33" stopIfTrue="1"/>
  </conditionalFormatting>
  <conditionalFormatting sqref="E18">
    <cfRule type="duplicateValues" dxfId="23" priority="36" stopIfTrue="1"/>
    <cfRule type="duplicateValues" dxfId="22" priority="35" stopIfTrue="1"/>
  </conditionalFormatting>
  <conditionalFormatting sqref="E19">
    <cfRule type="duplicateValues" dxfId="21" priority="32" stopIfTrue="1"/>
    <cfRule type="duplicateValues" dxfId="20" priority="31" stopIfTrue="1"/>
  </conditionalFormatting>
  <conditionalFormatting sqref="E20">
    <cfRule type="duplicateValues" dxfId="19" priority="30" stopIfTrue="1"/>
    <cfRule type="duplicateValues" dxfId="18" priority="29" stopIfTrue="1"/>
  </conditionalFormatting>
  <conditionalFormatting sqref="E21">
    <cfRule type="duplicateValues" dxfId="17" priority="26" stopIfTrue="1"/>
    <cfRule type="duplicateValues" dxfId="16" priority="25" stopIfTrue="1"/>
  </conditionalFormatting>
  <conditionalFormatting sqref="E23">
    <cfRule type="duplicateValues" dxfId="15" priority="4" stopIfTrue="1"/>
    <cfRule type="duplicateValues" dxfId="14" priority="3" stopIfTrue="1"/>
  </conditionalFormatting>
  <conditionalFormatting sqref="E29">
    <cfRule type="duplicateValues" dxfId="13" priority="17" stopIfTrue="1"/>
    <cfRule type="duplicateValues" dxfId="12" priority="18" stopIfTrue="1"/>
  </conditionalFormatting>
  <conditionalFormatting sqref="E30">
    <cfRule type="duplicateValues" dxfId="11" priority="15" stopIfTrue="1"/>
    <cfRule type="duplicateValues" dxfId="10" priority="16" stopIfTrue="1"/>
  </conditionalFormatting>
  <conditionalFormatting sqref="E31">
    <cfRule type="duplicateValues" dxfId="9" priority="13" stopIfTrue="1"/>
    <cfRule type="duplicateValues" dxfId="8" priority="14" stopIfTrue="1"/>
  </conditionalFormatting>
  <conditionalFormatting sqref="E32">
    <cfRule type="duplicateValues" dxfId="7" priority="11" stopIfTrue="1"/>
    <cfRule type="duplicateValues" dxfId="6" priority="12" stopIfTrue="1"/>
  </conditionalFormatting>
  <conditionalFormatting sqref="E33">
    <cfRule type="duplicateValues" dxfId="5" priority="9" stopIfTrue="1"/>
    <cfRule type="duplicateValues" dxfId="4" priority="10" stopIfTrue="1"/>
  </conditionalFormatting>
  <conditionalFormatting sqref="E34">
    <cfRule type="duplicateValues" dxfId="3" priority="7" stopIfTrue="1"/>
    <cfRule type="duplicateValues" dxfId="2" priority="8" stopIfTrue="1"/>
  </conditionalFormatting>
  <conditionalFormatting sqref="E22 E24:E25">
    <cfRule type="duplicateValues" dxfId="1" priority="23" stopIfTrue="1"/>
    <cfRule type="duplicateValues" dxfId="0" priority="24" stopIfTrue="1"/>
  </conditionalFormatting>
  <dataValidations count="1">
    <dataValidation type="list" allowBlank="1" showInputMessage="1" showErrorMessage="1" sqref="F7:F23 F27:F34" xr:uid="{00000000-0002-0000-0200-000000000000}">
      <formula1>"纯理论课,理论+实践课,纯实践课"</formula1>
    </dataValidation>
  </dataValidations>
  <pageMargins left="0.69930555555555596" right="0.69930555555555596" top="0.75" bottom="0.75" header="0.3" footer="0.3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13"/>
  <sheetViews>
    <sheetView zoomScaleNormal="100" workbookViewId="0">
      <selection activeCell="J16" sqref="J16"/>
    </sheetView>
  </sheetViews>
  <sheetFormatPr defaultColWidth="8.25" defaultRowHeight="14.25" x14ac:dyDescent="0.2"/>
  <cols>
    <col min="1" max="1" width="4.625" customWidth="1"/>
    <col min="2" max="2" width="3.25" customWidth="1"/>
    <col min="3" max="3" width="10.625" customWidth="1"/>
    <col min="4" max="4" width="13.375" customWidth="1"/>
    <col min="5" max="5" width="7.25" customWidth="1"/>
    <col min="6" max="6" width="4.375" customWidth="1"/>
    <col min="7" max="7" width="5.25" customWidth="1"/>
    <col min="8" max="12" width="4.875" customWidth="1"/>
    <col min="13" max="13" width="6" customWidth="1"/>
    <col min="14" max="15" width="4.875" customWidth="1"/>
    <col min="16" max="16" width="6.875" customWidth="1"/>
  </cols>
  <sheetData>
    <row r="1" spans="1:17" ht="18.75" x14ac:dyDescent="0.2">
      <c r="A1" s="73" t="s">
        <v>177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</row>
    <row r="2" spans="1:17" x14ac:dyDescent="0.2">
      <c r="A2" s="102" t="s">
        <v>224</v>
      </c>
      <c r="B2" s="102"/>
      <c r="C2" s="102"/>
      <c r="D2" s="102"/>
      <c r="E2" s="102"/>
      <c r="F2" s="45"/>
      <c r="G2" s="45"/>
      <c r="H2" s="45"/>
      <c r="I2" s="12"/>
      <c r="J2" s="12"/>
      <c r="K2" s="75">
        <v>44856</v>
      </c>
      <c r="L2" s="76"/>
      <c r="M2" s="76"/>
      <c r="N2" s="76"/>
      <c r="O2" s="76"/>
      <c r="P2" s="76"/>
    </row>
    <row r="3" spans="1:17" ht="14.25" customHeight="1" x14ac:dyDescent="0.2">
      <c r="A3" s="63" t="s">
        <v>120</v>
      </c>
      <c r="B3" s="63" t="s">
        <v>180</v>
      </c>
      <c r="C3" s="63" t="s">
        <v>6</v>
      </c>
      <c r="D3" s="99" t="s">
        <v>181</v>
      </c>
      <c r="E3" s="99" t="s">
        <v>7</v>
      </c>
      <c r="F3" s="63" t="s">
        <v>9</v>
      </c>
      <c r="G3" s="63" t="s">
        <v>182</v>
      </c>
      <c r="H3" s="63" t="s">
        <v>10</v>
      </c>
      <c r="I3" s="63"/>
      <c r="J3" s="63"/>
      <c r="K3" s="63"/>
      <c r="L3" s="63"/>
      <c r="M3" s="63"/>
      <c r="N3" s="92" t="s">
        <v>11</v>
      </c>
      <c r="O3" s="92" t="s">
        <v>12</v>
      </c>
      <c r="P3" s="63" t="s">
        <v>13</v>
      </c>
      <c r="Q3" s="19"/>
    </row>
    <row r="4" spans="1:17" ht="14.25" customHeight="1" x14ac:dyDescent="0.2">
      <c r="A4" s="63"/>
      <c r="B4" s="63"/>
      <c r="C4" s="63"/>
      <c r="D4" s="99"/>
      <c r="E4" s="99"/>
      <c r="F4" s="63"/>
      <c r="G4" s="63"/>
      <c r="H4" s="63" t="s">
        <v>17</v>
      </c>
      <c r="I4" s="63"/>
      <c r="J4" s="63" t="s">
        <v>18</v>
      </c>
      <c r="K4" s="63"/>
      <c r="L4" s="63" t="s">
        <v>19</v>
      </c>
      <c r="M4" s="63"/>
      <c r="N4" s="92"/>
      <c r="O4" s="92"/>
      <c r="P4" s="63"/>
      <c r="Q4" s="19"/>
    </row>
    <row r="5" spans="1:17" x14ac:dyDescent="0.2">
      <c r="A5" s="63"/>
      <c r="B5" s="63"/>
      <c r="C5" s="63"/>
      <c r="D5" s="99"/>
      <c r="E5" s="99"/>
      <c r="F5" s="63"/>
      <c r="G5" s="63"/>
      <c r="H5" s="3">
        <v>1</v>
      </c>
      <c r="I5" s="3">
        <v>2</v>
      </c>
      <c r="J5" s="3">
        <v>3</v>
      </c>
      <c r="K5" s="3">
        <v>4</v>
      </c>
      <c r="L5" s="3">
        <v>5</v>
      </c>
      <c r="M5" s="3">
        <v>6</v>
      </c>
      <c r="N5" s="92"/>
      <c r="O5" s="92"/>
      <c r="P5" s="63"/>
      <c r="Q5" s="19"/>
    </row>
    <row r="6" spans="1:17" ht="42.75" customHeight="1" x14ac:dyDescent="0.2">
      <c r="A6" s="63" t="s">
        <v>183</v>
      </c>
      <c r="B6" s="3">
        <v>1</v>
      </c>
      <c r="C6" s="19" t="s">
        <v>82</v>
      </c>
      <c r="D6" s="3" t="s">
        <v>81</v>
      </c>
      <c r="E6" s="19" t="s">
        <v>257</v>
      </c>
      <c r="F6" s="3">
        <v>4</v>
      </c>
      <c r="G6" s="3">
        <v>2</v>
      </c>
      <c r="H6" s="13"/>
      <c r="I6" s="13"/>
      <c r="J6" s="13"/>
      <c r="K6" s="13" t="s">
        <v>83</v>
      </c>
      <c r="L6" s="13"/>
      <c r="M6" s="42"/>
      <c r="N6" s="3" t="s">
        <v>184</v>
      </c>
      <c r="O6" s="3" t="s">
        <v>185</v>
      </c>
      <c r="P6" s="3"/>
      <c r="Q6" s="19"/>
    </row>
    <row r="7" spans="1:17" ht="24.75" customHeight="1" x14ac:dyDescent="0.2">
      <c r="A7" s="63"/>
      <c r="B7" s="63" t="s">
        <v>91</v>
      </c>
      <c r="C7" s="63"/>
      <c r="D7" s="63"/>
      <c r="E7" s="20"/>
      <c r="F7" s="3">
        <v>14</v>
      </c>
      <c r="G7" s="3">
        <v>14</v>
      </c>
      <c r="H7" s="13"/>
      <c r="I7" s="13"/>
      <c r="J7" s="13"/>
      <c r="K7" s="13"/>
      <c r="L7" s="13"/>
      <c r="M7" s="13"/>
      <c r="N7" s="3"/>
      <c r="O7" s="3"/>
      <c r="P7" s="3"/>
      <c r="Q7" s="19"/>
    </row>
    <row r="8" spans="1:17" ht="42.75" customHeight="1" x14ac:dyDescent="0.2">
      <c r="A8" s="63" t="s">
        <v>128</v>
      </c>
      <c r="B8" s="20">
        <v>1</v>
      </c>
      <c r="C8" s="3" t="s">
        <v>89</v>
      </c>
      <c r="D8" s="3" t="s">
        <v>88</v>
      </c>
      <c r="E8" s="55" t="s">
        <v>258</v>
      </c>
      <c r="F8" s="3">
        <v>4</v>
      </c>
      <c r="G8" s="3">
        <v>4</v>
      </c>
      <c r="H8" s="21"/>
      <c r="I8" s="13"/>
      <c r="J8" s="13"/>
      <c r="K8" s="13"/>
      <c r="L8" s="43" t="s">
        <v>220</v>
      </c>
      <c r="M8" s="13"/>
      <c r="N8" s="44" t="s">
        <v>221</v>
      </c>
      <c r="O8" s="44" t="s">
        <v>222</v>
      </c>
      <c r="P8" s="3"/>
      <c r="Q8" s="19"/>
    </row>
    <row r="9" spans="1:17" ht="24.75" customHeight="1" x14ac:dyDescent="0.2">
      <c r="A9" s="63"/>
      <c r="B9" s="63" t="s">
        <v>91</v>
      </c>
      <c r="C9" s="63"/>
      <c r="D9" s="63"/>
      <c r="E9" s="3"/>
      <c r="F9" s="3">
        <v>4</v>
      </c>
      <c r="G9" s="3">
        <v>4</v>
      </c>
      <c r="H9" s="13"/>
      <c r="I9" s="13"/>
      <c r="J9" s="13"/>
      <c r="K9" s="13"/>
      <c r="L9" s="13"/>
      <c r="M9" s="13"/>
      <c r="N9" s="3"/>
      <c r="O9" s="13"/>
      <c r="P9" s="3"/>
      <c r="Q9" s="19"/>
    </row>
    <row r="10" spans="1:17" ht="19.5" customHeight="1" x14ac:dyDescent="0.2">
      <c r="A10" s="12"/>
      <c r="B10" s="22"/>
      <c r="C10" s="22"/>
      <c r="D10" s="22"/>
      <c r="E10" s="22"/>
      <c r="F10" s="22"/>
      <c r="G10" s="23"/>
      <c r="H10" s="22"/>
      <c r="I10" s="22"/>
      <c r="J10" s="22"/>
      <c r="K10" s="22"/>
      <c r="L10" s="22"/>
      <c r="M10" s="100" t="s">
        <v>219</v>
      </c>
      <c r="N10" s="101"/>
      <c r="O10" s="101"/>
      <c r="P10" s="101"/>
    </row>
    <row r="11" spans="1:17" ht="24" customHeight="1" x14ac:dyDescent="0.2">
      <c r="A11" s="9"/>
      <c r="B11" s="9"/>
      <c r="C11" s="9"/>
      <c r="D11" s="76" t="s">
        <v>116</v>
      </c>
      <c r="E11" s="76"/>
      <c r="F11" s="76"/>
      <c r="G11" s="76"/>
      <c r="H11" s="76"/>
      <c r="I11" s="76"/>
      <c r="J11" s="76"/>
      <c r="K11" s="76"/>
      <c r="L11" s="76"/>
      <c r="M11" s="76" t="s">
        <v>117</v>
      </c>
      <c r="N11" s="76"/>
      <c r="O11" s="76"/>
      <c r="P11" s="18"/>
    </row>
    <row r="12" spans="1:17" ht="21" customHeight="1" x14ac:dyDescent="0.2">
      <c r="A12" s="68" t="s">
        <v>186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</row>
    <row r="13" spans="1:17" x14ac:dyDescent="0.1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</row>
  </sheetData>
  <mergeCells count="26">
    <mergeCell ref="M10:P10"/>
    <mergeCell ref="D11:L11"/>
    <mergeCell ref="M11:O11"/>
    <mergeCell ref="A1:P1"/>
    <mergeCell ref="A2:E2"/>
    <mergeCell ref="K2:P2"/>
    <mergeCell ref="H3:M3"/>
    <mergeCell ref="H4:I4"/>
    <mergeCell ref="J4:K4"/>
    <mergeCell ref="L4:M4"/>
    <mergeCell ref="A12:P12"/>
    <mergeCell ref="A13:P13"/>
    <mergeCell ref="A3:A5"/>
    <mergeCell ref="A6:A7"/>
    <mergeCell ref="A8:A9"/>
    <mergeCell ref="B3:B5"/>
    <mergeCell ref="C3:C5"/>
    <mergeCell ref="D3:D5"/>
    <mergeCell ref="E3:E5"/>
    <mergeCell ref="F3:F5"/>
    <mergeCell ref="G3:G5"/>
    <mergeCell ref="N3:N5"/>
    <mergeCell ref="O3:O5"/>
    <mergeCell ref="P3:P5"/>
    <mergeCell ref="B7:D7"/>
    <mergeCell ref="B9:D9"/>
  </mergeCells>
  <phoneticPr fontId="15" type="noConversion"/>
  <pageMargins left="0.69930555555555596" right="0.69930555555555596" top="0.75" bottom="0.75" header="0.3" footer="0.3"/>
  <pageSetup paperSize="9" scale="94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52"/>
  <sheetViews>
    <sheetView topLeftCell="A22" zoomScale="145" zoomScaleNormal="145" workbookViewId="0">
      <selection activeCell="C38" sqref="A7:XFD50"/>
    </sheetView>
  </sheetViews>
  <sheetFormatPr defaultColWidth="8.25" defaultRowHeight="14.25" x14ac:dyDescent="0.2"/>
  <cols>
    <col min="1" max="1" width="3.125" customWidth="1"/>
    <col min="2" max="3" width="3.25" customWidth="1"/>
    <col min="4" max="4" width="21.75" customWidth="1"/>
    <col min="5" max="5" width="7.625" customWidth="1"/>
    <col min="6" max="6" width="2.5" customWidth="1"/>
    <col min="7" max="10" width="4.25" customWidth="1"/>
    <col min="11" max="16" width="5" style="1" customWidth="1"/>
    <col min="17" max="17" width="3.5" customWidth="1"/>
    <col min="18" max="18" width="2.75" customWidth="1"/>
    <col min="19" max="19" width="20.875" customWidth="1"/>
  </cols>
  <sheetData>
    <row r="1" spans="1:19" ht="18.75" x14ac:dyDescent="0.2">
      <c r="A1" s="73" t="s">
        <v>187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19" x14ac:dyDescent="0.2">
      <c r="A2" s="74" t="s">
        <v>178</v>
      </c>
      <c r="B2" s="74"/>
      <c r="C2" s="74"/>
      <c r="D2" s="74"/>
      <c r="E2" s="74"/>
      <c r="F2" s="2"/>
      <c r="G2" s="2"/>
      <c r="H2" s="2"/>
      <c r="I2" s="2"/>
      <c r="J2" s="2"/>
      <c r="K2" s="10"/>
      <c r="L2" s="11"/>
      <c r="M2" s="11"/>
      <c r="N2" s="75" t="s">
        <v>179</v>
      </c>
      <c r="O2" s="76"/>
      <c r="P2" s="76"/>
      <c r="Q2" s="76"/>
      <c r="R2" s="76"/>
      <c r="S2" s="76"/>
    </row>
    <row r="3" spans="1:19" x14ac:dyDescent="0.2">
      <c r="A3" s="56" t="s">
        <v>2</v>
      </c>
      <c r="B3" s="56" t="s">
        <v>3</v>
      </c>
      <c r="C3" s="56" t="s">
        <v>4</v>
      </c>
      <c r="D3" s="69" t="s">
        <v>5</v>
      </c>
      <c r="E3" s="69" t="s">
        <v>6</v>
      </c>
      <c r="F3" s="56" t="s">
        <v>7</v>
      </c>
      <c r="G3" s="77" t="s">
        <v>8</v>
      </c>
      <c r="H3" s="78"/>
      <c r="I3" s="78"/>
      <c r="J3" s="63" t="s">
        <v>9</v>
      </c>
      <c r="K3" s="106" t="s">
        <v>10</v>
      </c>
      <c r="L3" s="107"/>
      <c r="M3" s="107"/>
      <c r="N3" s="107"/>
      <c r="O3" s="107"/>
      <c r="P3" s="108"/>
      <c r="Q3" s="56" t="s">
        <v>11</v>
      </c>
      <c r="R3" s="56" t="s">
        <v>12</v>
      </c>
      <c r="S3" s="56" t="s">
        <v>13</v>
      </c>
    </row>
    <row r="4" spans="1:19" x14ac:dyDescent="0.2">
      <c r="A4" s="57"/>
      <c r="B4" s="57"/>
      <c r="C4" s="57"/>
      <c r="D4" s="70"/>
      <c r="E4" s="70"/>
      <c r="F4" s="57"/>
      <c r="G4" s="56" t="s">
        <v>14</v>
      </c>
      <c r="H4" s="56" t="s">
        <v>15</v>
      </c>
      <c r="I4" s="59" t="s">
        <v>16</v>
      </c>
      <c r="J4" s="63"/>
      <c r="K4" s="106" t="s">
        <v>17</v>
      </c>
      <c r="L4" s="108"/>
      <c r="M4" s="106" t="s">
        <v>18</v>
      </c>
      <c r="N4" s="108"/>
      <c r="O4" s="106" t="s">
        <v>19</v>
      </c>
      <c r="P4" s="108"/>
      <c r="Q4" s="57"/>
      <c r="R4" s="57"/>
      <c r="S4" s="57"/>
    </row>
    <row r="5" spans="1:19" x14ac:dyDescent="0.2">
      <c r="A5" s="57"/>
      <c r="B5" s="57"/>
      <c r="C5" s="57"/>
      <c r="D5" s="70"/>
      <c r="E5" s="70"/>
      <c r="F5" s="57"/>
      <c r="G5" s="57"/>
      <c r="H5" s="57"/>
      <c r="I5" s="60"/>
      <c r="J5" s="63"/>
      <c r="K5" s="13">
        <v>1</v>
      </c>
      <c r="L5" s="13">
        <v>2</v>
      </c>
      <c r="M5" s="13">
        <v>3</v>
      </c>
      <c r="N5" s="13">
        <v>4</v>
      </c>
      <c r="O5" s="13">
        <v>5</v>
      </c>
      <c r="P5" s="13">
        <v>6</v>
      </c>
      <c r="Q5" s="57"/>
      <c r="R5" s="57"/>
      <c r="S5" s="57"/>
    </row>
    <row r="6" spans="1:19" x14ac:dyDescent="0.2">
      <c r="A6" s="58"/>
      <c r="B6" s="58"/>
      <c r="C6" s="58"/>
      <c r="D6" s="71"/>
      <c r="E6" s="71"/>
      <c r="F6" s="58"/>
      <c r="G6" s="58"/>
      <c r="H6" s="58"/>
      <c r="I6" s="61"/>
      <c r="J6" s="63"/>
      <c r="K6" s="13" t="s">
        <v>20</v>
      </c>
      <c r="L6" s="13">
        <v>18</v>
      </c>
      <c r="M6" s="13">
        <v>18</v>
      </c>
      <c r="N6" s="13">
        <v>18</v>
      </c>
      <c r="O6" s="13">
        <v>18</v>
      </c>
      <c r="P6" s="13">
        <v>18</v>
      </c>
      <c r="Q6" s="58"/>
      <c r="R6" s="58"/>
      <c r="S6" s="58"/>
    </row>
    <row r="7" spans="1:19" ht="18.75" customHeight="1" x14ac:dyDescent="0.2">
      <c r="A7" s="56" t="s">
        <v>21</v>
      </c>
      <c r="B7" s="56" t="s">
        <v>22</v>
      </c>
      <c r="C7" s="3">
        <v>1</v>
      </c>
      <c r="D7" s="3" t="s">
        <v>23</v>
      </c>
      <c r="E7" s="3" t="s">
        <v>24</v>
      </c>
      <c r="F7" s="3" t="s">
        <v>25</v>
      </c>
      <c r="G7" s="3">
        <v>72</v>
      </c>
      <c r="H7" s="3">
        <v>36</v>
      </c>
      <c r="I7" s="3">
        <v>36</v>
      </c>
      <c r="J7" s="3">
        <v>4</v>
      </c>
      <c r="K7" s="13" t="s">
        <v>26</v>
      </c>
      <c r="L7" s="13"/>
      <c r="M7" s="13"/>
      <c r="N7" s="13"/>
      <c r="O7" s="13"/>
      <c r="P7" s="13"/>
      <c r="Q7" s="3"/>
      <c r="R7" s="3"/>
      <c r="S7" s="3" t="s">
        <v>27</v>
      </c>
    </row>
    <row r="8" spans="1:19" ht="18.75" customHeight="1" x14ac:dyDescent="0.2">
      <c r="A8" s="57"/>
      <c r="B8" s="57"/>
      <c r="C8" s="3">
        <v>2</v>
      </c>
      <c r="D8" s="3" t="s">
        <v>32</v>
      </c>
      <c r="E8" s="3" t="s">
        <v>33</v>
      </c>
      <c r="F8" s="3" t="s">
        <v>25</v>
      </c>
      <c r="G8" s="3">
        <v>30</v>
      </c>
      <c r="H8" s="3">
        <v>24</v>
      </c>
      <c r="I8" s="3">
        <v>6</v>
      </c>
      <c r="J8" s="3">
        <v>2</v>
      </c>
      <c r="K8" s="13" t="s">
        <v>34</v>
      </c>
      <c r="L8" s="13"/>
      <c r="M8" s="13"/>
      <c r="N8" s="13"/>
      <c r="O8" s="13"/>
      <c r="P8" s="13"/>
      <c r="Q8" s="3" t="s">
        <v>35</v>
      </c>
      <c r="R8" s="3"/>
      <c r="S8" s="3" t="s">
        <v>27</v>
      </c>
    </row>
    <row r="9" spans="1:19" ht="18.75" customHeight="1" x14ac:dyDescent="0.2">
      <c r="A9" s="57"/>
      <c r="B9" s="57"/>
      <c r="C9" s="3">
        <v>3</v>
      </c>
      <c r="D9" s="3" t="s">
        <v>36</v>
      </c>
      <c r="E9" s="3" t="s">
        <v>37</v>
      </c>
      <c r="F9" s="3" t="s">
        <v>25</v>
      </c>
      <c r="G9" s="3">
        <v>36</v>
      </c>
      <c r="H9" s="3">
        <v>28</v>
      </c>
      <c r="I9" s="3">
        <v>8</v>
      </c>
      <c r="J9" s="3">
        <v>2</v>
      </c>
      <c r="L9" s="13" t="s">
        <v>38</v>
      </c>
      <c r="M9" s="13"/>
      <c r="N9" s="13"/>
      <c r="O9" s="13"/>
      <c r="P9" s="13"/>
      <c r="Q9" s="3" t="s">
        <v>35</v>
      </c>
      <c r="R9" s="3"/>
      <c r="S9" s="3" t="s">
        <v>27</v>
      </c>
    </row>
    <row r="10" spans="1:19" ht="28.5" customHeight="1" x14ac:dyDescent="0.2">
      <c r="A10" s="57"/>
      <c r="B10" s="57"/>
      <c r="C10" s="3">
        <v>4</v>
      </c>
      <c r="D10" s="3" t="s">
        <v>39</v>
      </c>
      <c r="E10" s="3" t="s">
        <v>40</v>
      </c>
      <c r="F10" s="3" t="s">
        <v>25</v>
      </c>
      <c r="G10" s="3">
        <v>36</v>
      </c>
      <c r="H10" s="3">
        <v>28</v>
      </c>
      <c r="I10" s="3">
        <v>8</v>
      </c>
      <c r="J10" s="3">
        <v>3</v>
      </c>
      <c r="K10" s="13"/>
      <c r="L10" s="13"/>
      <c r="M10" s="13" t="s">
        <v>38</v>
      </c>
      <c r="N10" s="13"/>
      <c r="O10" s="13"/>
      <c r="P10" s="13"/>
      <c r="Q10" s="3" t="s">
        <v>35</v>
      </c>
      <c r="R10" s="13"/>
      <c r="S10" s="3" t="s">
        <v>41</v>
      </c>
    </row>
    <row r="11" spans="1:19" ht="28.5" customHeight="1" x14ac:dyDescent="0.2">
      <c r="A11" s="57"/>
      <c r="B11" s="57"/>
      <c r="C11" s="3">
        <v>5</v>
      </c>
      <c r="D11" s="3" t="s">
        <v>188</v>
      </c>
      <c r="E11" s="3" t="s">
        <v>43</v>
      </c>
      <c r="F11" s="3" t="s">
        <v>25</v>
      </c>
      <c r="G11" s="3">
        <v>36</v>
      </c>
      <c r="H11" s="3">
        <v>28</v>
      </c>
      <c r="I11" s="3">
        <v>8</v>
      </c>
      <c r="J11" s="3">
        <v>2</v>
      </c>
      <c r="K11" s="13"/>
      <c r="L11" s="13"/>
      <c r="M11" s="13"/>
      <c r="N11" s="13" t="s">
        <v>38</v>
      </c>
      <c r="O11" s="13"/>
      <c r="P11" s="13"/>
      <c r="Q11" s="3" t="s">
        <v>35</v>
      </c>
      <c r="R11" s="13"/>
      <c r="S11" s="3" t="s">
        <v>27</v>
      </c>
    </row>
    <row r="12" spans="1:19" ht="19.5" customHeight="1" x14ac:dyDescent="0.2">
      <c r="A12" s="57"/>
      <c r="B12" s="57"/>
      <c r="C12" s="3">
        <v>6</v>
      </c>
      <c r="D12" s="3" t="s">
        <v>44</v>
      </c>
      <c r="E12" s="3" t="s">
        <v>45</v>
      </c>
      <c r="F12" s="3" t="s">
        <v>25</v>
      </c>
      <c r="G12" s="3">
        <v>30</v>
      </c>
      <c r="H12" s="3">
        <v>15</v>
      </c>
      <c r="I12" s="3">
        <v>15</v>
      </c>
      <c r="J12" s="3">
        <v>2</v>
      </c>
      <c r="K12" s="13" t="s">
        <v>34</v>
      </c>
      <c r="L12" s="13"/>
      <c r="M12" s="13"/>
      <c r="N12" s="13"/>
      <c r="O12" s="13"/>
      <c r="P12" s="13"/>
      <c r="Q12" s="13"/>
      <c r="R12" s="13"/>
      <c r="S12" s="3" t="s">
        <v>46</v>
      </c>
    </row>
    <row r="13" spans="1:19" ht="19.5" customHeight="1" x14ac:dyDescent="0.2">
      <c r="A13" s="57"/>
      <c r="B13" s="57"/>
      <c r="C13" s="3">
        <v>7</v>
      </c>
      <c r="D13" s="3" t="s">
        <v>47</v>
      </c>
      <c r="E13" s="3" t="s">
        <v>48</v>
      </c>
      <c r="F13" s="3" t="s">
        <v>25</v>
      </c>
      <c r="G13" s="3">
        <v>36</v>
      </c>
      <c r="H13" s="3">
        <v>18</v>
      </c>
      <c r="I13" s="3">
        <v>18</v>
      </c>
      <c r="J13" s="3">
        <v>2</v>
      </c>
      <c r="K13" s="13"/>
      <c r="L13" s="13" t="s">
        <v>38</v>
      </c>
      <c r="M13" s="13"/>
      <c r="N13" s="13"/>
      <c r="O13" s="13"/>
      <c r="P13" s="13"/>
      <c r="Q13" s="13"/>
      <c r="R13" s="13"/>
      <c r="S13" s="3" t="s">
        <v>46</v>
      </c>
    </row>
    <row r="14" spans="1:19" ht="19.5" customHeight="1" x14ac:dyDescent="0.2">
      <c r="A14" s="57"/>
      <c r="B14" s="57"/>
      <c r="C14" s="3">
        <v>8</v>
      </c>
      <c r="D14" s="3" t="s">
        <v>49</v>
      </c>
      <c r="E14" s="3" t="s">
        <v>50</v>
      </c>
      <c r="F14" s="3" t="s">
        <v>25</v>
      </c>
      <c r="G14" s="3">
        <v>36</v>
      </c>
      <c r="H14" s="3">
        <v>18</v>
      </c>
      <c r="I14" s="3">
        <v>18</v>
      </c>
      <c r="J14" s="3">
        <v>2</v>
      </c>
      <c r="K14" s="13"/>
      <c r="L14" s="13"/>
      <c r="M14" s="13" t="s">
        <v>38</v>
      </c>
      <c r="N14" s="13"/>
      <c r="O14" s="13"/>
      <c r="P14" s="13"/>
      <c r="Q14" s="13"/>
      <c r="R14" s="13"/>
      <c r="S14" s="3" t="s">
        <v>46</v>
      </c>
    </row>
    <row r="15" spans="1:19" ht="19.5" customHeight="1" x14ac:dyDescent="0.2">
      <c r="A15" s="57"/>
      <c r="B15" s="57"/>
      <c r="C15" s="3">
        <v>9</v>
      </c>
      <c r="D15" s="3" t="s">
        <v>51</v>
      </c>
      <c r="E15" s="3" t="s">
        <v>52</v>
      </c>
      <c r="F15" s="3" t="s">
        <v>25</v>
      </c>
      <c r="G15" s="3">
        <v>36</v>
      </c>
      <c r="H15" s="3">
        <v>18</v>
      </c>
      <c r="I15" s="3">
        <v>18</v>
      </c>
      <c r="J15" s="3">
        <v>2</v>
      </c>
      <c r="K15" s="13"/>
      <c r="L15" s="13"/>
      <c r="M15" s="13"/>
      <c r="N15" s="13" t="s">
        <v>38</v>
      </c>
      <c r="O15" s="13"/>
      <c r="P15" s="13"/>
      <c r="Q15" s="13"/>
      <c r="R15" s="13"/>
      <c r="S15" s="3" t="s">
        <v>46</v>
      </c>
    </row>
    <row r="16" spans="1:19" ht="19.5" customHeight="1" x14ac:dyDescent="0.2">
      <c r="A16" s="57"/>
      <c r="B16" s="57"/>
      <c r="C16" s="3">
        <v>10</v>
      </c>
      <c r="D16" s="3" t="s">
        <v>53</v>
      </c>
      <c r="E16" s="3" t="s">
        <v>54</v>
      </c>
      <c r="F16" s="3" t="s">
        <v>25</v>
      </c>
      <c r="G16" s="3">
        <v>30</v>
      </c>
      <c r="H16" s="3">
        <v>24</v>
      </c>
      <c r="I16" s="3">
        <v>6</v>
      </c>
      <c r="J16" s="3">
        <v>1.4</v>
      </c>
      <c r="K16" s="13" t="s">
        <v>34</v>
      </c>
      <c r="L16" s="13"/>
      <c r="M16" s="13"/>
      <c r="N16" s="13"/>
      <c r="O16" s="13"/>
      <c r="P16" s="13"/>
      <c r="Q16" s="13"/>
      <c r="R16" s="13"/>
      <c r="S16" s="3" t="s">
        <v>27</v>
      </c>
    </row>
    <row r="17" spans="1:19" ht="19.5" customHeight="1" x14ac:dyDescent="0.2">
      <c r="A17" s="57"/>
      <c r="B17" s="57"/>
      <c r="C17" s="3">
        <v>11</v>
      </c>
      <c r="D17" s="3" t="s">
        <v>55</v>
      </c>
      <c r="E17" s="3" t="s">
        <v>56</v>
      </c>
      <c r="F17" s="3" t="s">
        <v>64</v>
      </c>
      <c r="G17" s="3">
        <v>6</v>
      </c>
      <c r="H17" s="3">
        <v>4</v>
      </c>
      <c r="I17" s="3">
        <v>2</v>
      </c>
      <c r="J17" s="3">
        <v>0.2</v>
      </c>
      <c r="K17" s="13"/>
      <c r="L17" s="13" t="s">
        <v>57</v>
      </c>
      <c r="M17" s="13"/>
      <c r="N17" s="13"/>
      <c r="O17" s="13"/>
      <c r="P17" s="13"/>
      <c r="Q17" s="13"/>
      <c r="R17" s="13"/>
      <c r="S17" s="3" t="s">
        <v>27</v>
      </c>
    </row>
    <row r="18" spans="1:19" ht="19.5" customHeight="1" x14ac:dyDescent="0.2">
      <c r="A18" s="57"/>
      <c r="B18" s="57"/>
      <c r="C18" s="3">
        <v>12</v>
      </c>
      <c r="D18" s="3" t="s">
        <v>58</v>
      </c>
      <c r="E18" s="3" t="s">
        <v>59</v>
      </c>
      <c r="F18" s="3" t="s">
        <v>64</v>
      </c>
      <c r="G18" s="3">
        <v>6</v>
      </c>
      <c r="H18" s="3">
        <v>4</v>
      </c>
      <c r="I18" s="3">
        <v>2</v>
      </c>
      <c r="J18" s="3">
        <v>0.2</v>
      </c>
      <c r="K18" s="13"/>
      <c r="L18" s="13"/>
      <c r="M18" s="13" t="s">
        <v>57</v>
      </c>
      <c r="N18" s="13"/>
      <c r="O18" s="13"/>
      <c r="P18" s="13"/>
      <c r="Q18" s="13"/>
      <c r="R18" s="13"/>
      <c r="S18" s="3" t="s">
        <v>27</v>
      </c>
    </row>
    <row r="19" spans="1:19" ht="19.5" customHeight="1" x14ac:dyDescent="0.2">
      <c r="A19" s="57"/>
      <c r="B19" s="57"/>
      <c r="C19" s="3">
        <v>13</v>
      </c>
      <c r="D19" s="3" t="s">
        <v>60</v>
      </c>
      <c r="E19" s="3" t="s">
        <v>61</v>
      </c>
      <c r="F19" s="3" t="s">
        <v>64</v>
      </c>
      <c r="G19" s="3">
        <v>6</v>
      </c>
      <c r="H19" s="3">
        <v>4</v>
      </c>
      <c r="I19" s="3">
        <v>2</v>
      </c>
      <c r="J19" s="3">
        <v>0.2</v>
      </c>
      <c r="K19" s="13"/>
      <c r="L19" s="13"/>
      <c r="M19" s="13"/>
      <c r="N19" s="13" t="s">
        <v>57</v>
      </c>
      <c r="O19" s="13"/>
      <c r="P19" s="13"/>
      <c r="Q19" s="13"/>
      <c r="R19" s="13"/>
      <c r="S19" s="3" t="s">
        <v>27</v>
      </c>
    </row>
    <row r="20" spans="1:19" ht="19.5" customHeight="1" x14ac:dyDescent="0.2">
      <c r="A20" s="57"/>
      <c r="B20" s="57"/>
      <c r="C20" s="3">
        <v>14</v>
      </c>
      <c r="D20" s="3" t="s">
        <v>62</v>
      </c>
      <c r="E20" s="3" t="s">
        <v>63</v>
      </c>
      <c r="F20" s="3" t="s">
        <v>64</v>
      </c>
      <c r="G20" s="3">
        <v>4</v>
      </c>
      <c r="H20" s="3">
        <v>4</v>
      </c>
      <c r="I20" s="3">
        <v>0</v>
      </c>
      <c r="J20" s="3">
        <v>0.2</v>
      </c>
      <c r="K20" s="13" t="s">
        <v>65</v>
      </c>
      <c r="L20" s="13"/>
      <c r="M20" s="13"/>
      <c r="N20" s="13"/>
      <c r="O20" s="13"/>
      <c r="P20" s="13"/>
      <c r="Q20" s="13"/>
      <c r="R20" s="13"/>
      <c r="S20" s="3" t="s">
        <v>27</v>
      </c>
    </row>
    <row r="21" spans="1:19" ht="19.5" customHeight="1" x14ac:dyDescent="0.2">
      <c r="A21" s="57"/>
      <c r="B21" s="57"/>
      <c r="C21" s="3">
        <v>15</v>
      </c>
      <c r="D21" s="3" t="s">
        <v>66</v>
      </c>
      <c r="E21" s="3" t="s">
        <v>67</v>
      </c>
      <c r="F21" s="3" t="s">
        <v>64</v>
      </c>
      <c r="G21" s="3">
        <v>4</v>
      </c>
      <c r="H21" s="3">
        <v>4</v>
      </c>
      <c r="I21" s="3">
        <v>0</v>
      </c>
      <c r="J21" s="3">
        <v>0.2</v>
      </c>
      <c r="K21" s="13"/>
      <c r="L21" s="13" t="s">
        <v>65</v>
      </c>
      <c r="M21" s="13"/>
      <c r="N21" s="13"/>
      <c r="O21" s="13"/>
      <c r="P21" s="13"/>
      <c r="Q21" s="13"/>
      <c r="R21" s="13"/>
      <c r="S21" s="3" t="s">
        <v>27</v>
      </c>
    </row>
    <row r="22" spans="1:19" ht="19.5" customHeight="1" x14ac:dyDescent="0.2">
      <c r="A22" s="57"/>
      <c r="B22" s="57"/>
      <c r="C22" s="3">
        <v>16</v>
      </c>
      <c r="D22" s="3" t="s">
        <v>68</v>
      </c>
      <c r="E22" s="3" t="s">
        <v>69</v>
      </c>
      <c r="F22" s="3" t="s">
        <v>64</v>
      </c>
      <c r="G22" s="3">
        <v>4</v>
      </c>
      <c r="H22" s="3">
        <v>4</v>
      </c>
      <c r="I22" s="3">
        <v>0</v>
      </c>
      <c r="J22" s="3">
        <v>0.2</v>
      </c>
      <c r="K22" s="13"/>
      <c r="L22" s="13"/>
      <c r="M22" s="13" t="s">
        <v>65</v>
      </c>
      <c r="N22" s="13"/>
      <c r="O22" s="13"/>
      <c r="P22" s="13"/>
      <c r="Q22" s="13"/>
      <c r="R22" s="13"/>
      <c r="S22" s="3" t="s">
        <v>27</v>
      </c>
    </row>
    <row r="23" spans="1:19" ht="19.5" customHeight="1" x14ac:dyDescent="0.2">
      <c r="A23" s="57"/>
      <c r="B23" s="57"/>
      <c r="C23" s="3">
        <v>17</v>
      </c>
      <c r="D23" s="3" t="s">
        <v>70</v>
      </c>
      <c r="E23" s="3" t="s">
        <v>71</v>
      </c>
      <c r="F23" s="3" t="s">
        <v>64</v>
      </c>
      <c r="G23" s="3">
        <v>4</v>
      </c>
      <c r="H23" s="3">
        <v>4</v>
      </c>
      <c r="I23" s="3">
        <v>0</v>
      </c>
      <c r="J23" s="3">
        <v>0.2</v>
      </c>
      <c r="K23" s="13"/>
      <c r="L23" s="13"/>
      <c r="M23" s="13"/>
      <c r="N23" s="13" t="s">
        <v>65</v>
      </c>
      <c r="O23" s="13"/>
      <c r="P23" s="13"/>
      <c r="Q23" s="13"/>
      <c r="R23" s="13"/>
      <c r="S23" s="3" t="s">
        <v>27</v>
      </c>
    </row>
    <row r="24" spans="1:19" ht="19.5" customHeight="1" x14ac:dyDescent="0.2">
      <c r="A24" s="57"/>
      <c r="B24" s="57"/>
      <c r="C24" s="3">
        <v>18</v>
      </c>
      <c r="D24" s="3" t="s">
        <v>72</v>
      </c>
      <c r="E24" s="3" t="s">
        <v>73</v>
      </c>
      <c r="F24" s="3" t="s">
        <v>64</v>
      </c>
      <c r="G24" s="3">
        <v>4</v>
      </c>
      <c r="H24" s="3">
        <v>4</v>
      </c>
      <c r="I24" s="3">
        <v>0</v>
      </c>
      <c r="J24" s="3">
        <v>0.2</v>
      </c>
      <c r="K24" s="13"/>
      <c r="L24" s="13"/>
      <c r="M24" s="13"/>
      <c r="N24" s="13"/>
      <c r="O24" s="13" t="s">
        <v>65</v>
      </c>
      <c r="P24" s="13"/>
      <c r="Q24" s="13"/>
      <c r="R24" s="13"/>
      <c r="S24" s="3" t="s">
        <v>27</v>
      </c>
    </row>
    <row r="25" spans="1:19" ht="19.5" customHeight="1" x14ac:dyDescent="0.2">
      <c r="A25" s="57"/>
      <c r="B25" s="57"/>
      <c r="C25" s="3">
        <v>19</v>
      </c>
      <c r="D25" s="3" t="s">
        <v>106</v>
      </c>
      <c r="E25" s="3" t="s">
        <v>107</v>
      </c>
      <c r="F25" s="3" t="s">
        <v>64</v>
      </c>
      <c r="G25" s="3">
        <v>60</v>
      </c>
      <c r="H25" s="3">
        <v>30</v>
      </c>
      <c r="I25" s="3">
        <v>30</v>
      </c>
      <c r="J25" s="3">
        <v>4</v>
      </c>
      <c r="K25" s="13" t="s">
        <v>108</v>
      </c>
      <c r="L25" s="13"/>
      <c r="M25" s="13"/>
      <c r="N25" s="13"/>
      <c r="O25" s="13"/>
      <c r="P25" s="13"/>
      <c r="Q25" s="13"/>
      <c r="R25" s="13"/>
      <c r="S25" s="3" t="s">
        <v>109</v>
      </c>
    </row>
    <row r="26" spans="1:19" ht="19.5" customHeight="1" x14ac:dyDescent="0.2">
      <c r="A26" s="57"/>
      <c r="B26" s="57"/>
      <c r="C26" s="3">
        <v>20</v>
      </c>
      <c r="D26" s="3" t="s">
        <v>93</v>
      </c>
      <c r="E26" s="3" t="s">
        <v>94</v>
      </c>
      <c r="F26" s="3" t="s">
        <v>64</v>
      </c>
      <c r="G26" s="3">
        <v>30</v>
      </c>
      <c r="H26" s="3">
        <v>15</v>
      </c>
      <c r="I26" s="3">
        <v>15</v>
      </c>
      <c r="J26" s="3">
        <v>2</v>
      </c>
      <c r="K26" s="13" t="s">
        <v>34</v>
      </c>
      <c r="L26" s="13"/>
      <c r="M26" s="13"/>
      <c r="N26" s="13"/>
      <c r="O26" s="13"/>
      <c r="P26" s="13"/>
      <c r="Q26" s="13"/>
      <c r="R26" s="13"/>
      <c r="S26" s="3" t="s">
        <v>95</v>
      </c>
    </row>
    <row r="27" spans="1:19" ht="19.5" customHeight="1" x14ac:dyDescent="0.2">
      <c r="A27" s="57"/>
      <c r="B27" s="57"/>
      <c r="C27" s="3">
        <v>21</v>
      </c>
      <c r="D27" s="3" t="s">
        <v>96</v>
      </c>
      <c r="E27" s="3" t="s">
        <v>97</v>
      </c>
      <c r="F27" s="3" t="s">
        <v>64</v>
      </c>
      <c r="G27" s="3">
        <v>36</v>
      </c>
      <c r="H27" s="3">
        <v>18</v>
      </c>
      <c r="I27" s="3">
        <v>18</v>
      </c>
      <c r="J27" s="3">
        <v>2</v>
      </c>
      <c r="K27" s="13"/>
      <c r="L27" s="13" t="s">
        <v>38</v>
      </c>
      <c r="M27" s="13"/>
      <c r="N27" s="13"/>
      <c r="O27" s="13"/>
      <c r="P27" s="13"/>
      <c r="Q27" s="13"/>
      <c r="R27" s="13"/>
      <c r="S27" s="3" t="s">
        <v>95</v>
      </c>
    </row>
    <row r="28" spans="1:19" ht="19.5" customHeight="1" x14ac:dyDescent="0.2">
      <c r="A28" s="57"/>
      <c r="B28" s="57"/>
      <c r="C28" s="3">
        <v>22</v>
      </c>
      <c r="D28" s="3" t="s">
        <v>98</v>
      </c>
      <c r="E28" s="3" t="s">
        <v>99</v>
      </c>
      <c r="F28" s="3" t="s">
        <v>64</v>
      </c>
      <c r="G28" s="3">
        <v>30</v>
      </c>
      <c r="H28" s="3">
        <v>30</v>
      </c>
      <c r="I28" s="3">
        <v>0</v>
      </c>
      <c r="J28" s="3">
        <v>2</v>
      </c>
      <c r="K28" s="13" t="s">
        <v>34</v>
      </c>
      <c r="L28" s="13"/>
      <c r="M28" s="13"/>
      <c r="N28" s="13"/>
      <c r="O28" s="13"/>
      <c r="P28" s="13"/>
      <c r="Q28" s="3" t="s">
        <v>35</v>
      </c>
      <c r="R28" s="13"/>
      <c r="S28" s="3" t="s">
        <v>100</v>
      </c>
    </row>
    <row r="29" spans="1:19" ht="19.5" customHeight="1" x14ac:dyDescent="0.2">
      <c r="A29" s="57"/>
      <c r="B29" s="57"/>
      <c r="C29" s="3">
        <v>23</v>
      </c>
      <c r="D29" s="3" t="s">
        <v>101</v>
      </c>
      <c r="E29" s="3" t="s">
        <v>102</v>
      </c>
      <c r="F29" s="3" t="s">
        <v>64</v>
      </c>
      <c r="G29" s="3">
        <v>36</v>
      </c>
      <c r="H29" s="3">
        <v>30</v>
      </c>
      <c r="I29" s="3">
        <v>0</v>
      </c>
      <c r="J29" s="3">
        <v>2</v>
      </c>
      <c r="K29" s="13"/>
      <c r="L29" s="13" t="s">
        <v>38</v>
      </c>
      <c r="M29" s="13"/>
      <c r="N29" s="13"/>
      <c r="O29" s="13"/>
      <c r="P29" s="13"/>
      <c r="Q29" s="3" t="s">
        <v>35</v>
      </c>
      <c r="R29" s="13"/>
      <c r="S29" s="3" t="s">
        <v>100</v>
      </c>
    </row>
    <row r="30" spans="1:19" ht="19.5" customHeight="1" x14ac:dyDescent="0.2">
      <c r="A30" s="57"/>
      <c r="B30" s="57"/>
      <c r="C30" s="3">
        <v>24</v>
      </c>
      <c r="D30" s="3" t="s">
        <v>74</v>
      </c>
      <c r="E30" s="3" t="s">
        <v>75</v>
      </c>
      <c r="F30" s="3" t="s">
        <v>64</v>
      </c>
      <c r="G30" s="3">
        <v>30</v>
      </c>
      <c r="H30" s="3">
        <v>20</v>
      </c>
      <c r="I30" s="3">
        <v>10</v>
      </c>
      <c r="J30" s="3">
        <v>2</v>
      </c>
      <c r="K30" s="13" t="s">
        <v>76</v>
      </c>
      <c r="L30" s="13"/>
      <c r="M30" s="13"/>
      <c r="N30" s="13"/>
      <c r="O30" s="13"/>
      <c r="P30" s="13"/>
      <c r="Q30" s="13"/>
      <c r="R30" s="13"/>
      <c r="S30" s="3" t="s">
        <v>77</v>
      </c>
    </row>
    <row r="31" spans="1:19" ht="19.5" customHeight="1" x14ac:dyDescent="0.2">
      <c r="A31" s="57"/>
      <c r="B31" s="57"/>
      <c r="C31" s="3">
        <v>25</v>
      </c>
      <c r="D31" s="3" t="s">
        <v>103</v>
      </c>
      <c r="E31" s="3" t="s">
        <v>104</v>
      </c>
      <c r="F31" s="3" t="s">
        <v>25</v>
      </c>
      <c r="G31" s="4">
        <v>15</v>
      </c>
      <c r="H31" s="4">
        <v>10</v>
      </c>
      <c r="I31" s="4">
        <v>5</v>
      </c>
      <c r="J31" s="3">
        <v>1</v>
      </c>
      <c r="K31" s="13" t="s">
        <v>105</v>
      </c>
      <c r="L31" s="13"/>
      <c r="M31" s="13"/>
      <c r="N31" s="13"/>
      <c r="O31" s="13"/>
      <c r="P31" s="13"/>
      <c r="Q31" s="13"/>
      <c r="R31" s="13"/>
      <c r="S31" s="3" t="s">
        <v>27</v>
      </c>
    </row>
    <row r="32" spans="1:19" ht="19.5" customHeight="1" x14ac:dyDescent="0.2">
      <c r="A32" s="57"/>
      <c r="B32" s="57"/>
      <c r="C32" s="3">
        <v>26</v>
      </c>
      <c r="D32" s="3" t="s">
        <v>189</v>
      </c>
      <c r="E32" s="3" t="s">
        <v>190</v>
      </c>
      <c r="F32" s="3" t="s">
        <v>64</v>
      </c>
      <c r="G32" s="4">
        <v>30</v>
      </c>
      <c r="H32" s="4">
        <v>30</v>
      </c>
      <c r="I32" s="4">
        <v>0</v>
      </c>
      <c r="J32" s="3">
        <v>2</v>
      </c>
      <c r="K32" s="13" t="s">
        <v>34</v>
      </c>
      <c r="L32" s="13"/>
      <c r="M32" s="13"/>
      <c r="N32" s="13"/>
      <c r="O32" s="13"/>
      <c r="P32" s="13"/>
      <c r="Q32" s="3" t="s">
        <v>35</v>
      </c>
      <c r="R32" s="13"/>
      <c r="S32" s="3" t="s">
        <v>191</v>
      </c>
    </row>
    <row r="33" spans="1:19" ht="19.5" customHeight="1" x14ac:dyDescent="0.2">
      <c r="A33" s="57"/>
      <c r="B33" s="57"/>
      <c r="C33" s="3">
        <v>27</v>
      </c>
      <c r="D33" s="3" t="s">
        <v>192</v>
      </c>
      <c r="E33" s="3" t="s">
        <v>193</v>
      </c>
      <c r="F33" s="3" t="s">
        <v>64</v>
      </c>
      <c r="G33" s="3">
        <v>36</v>
      </c>
      <c r="H33" s="3">
        <v>36</v>
      </c>
      <c r="I33" s="3">
        <v>0</v>
      </c>
      <c r="J33" s="3">
        <v>2</v>
      </c>
      <c r="K33" s="13"/>
      <c r="L33" s="13" t="s">
        <v>38</v>
      </c>
      <c r="M33" s="13"/>
      <c r="N33" s="13"/>
      <c r="O33" s="13"/>
      <c r="P33" s="13"/>
      <c r="Q33" s="3" t="s">
        <v>35</v>
      </c>
      <c r="R33" s="13"/>
      <c r="S33" s="3" t="s">
        <v>191</v>
      </c>
    </row>
    <row r="34" spans="1:19" ht="19.5" customHeight="1" x14ac:dyDescent="0.2">
      <c r="A34" s="57"/>
      <c r="B34" s="57"/>
      <c r="C34" s="3">
        <v>28</v>
      </c>
      <c r="D34" s="3" t="s">
        <v>194</v>
      </c>
      <c r="E34" s="3" t="s">
        <v>195</v>
      </c>
      <c r="F34" s="3" t="s">
        <v>64</v>
      </c>
      <c r="G34" s="3">
        <v>36</v>
      </c>
      <c r="H34" s="3">
        <v>28</v>
      </c>
      <c r="I34" s="3">
        <v>8</v>
      </c>
      <c r="J34" s="3">
        <v>2</v>
      </c>
      <c r="K34" s="13"/>
      <c r="L34" s="13"/>
      <c r="M34" s="13" t="s">
        <v>38</v>
      </c>
      <c r="N34" s="13"/>
      <c r="P34" s="13"/>
      <c r="Q34" s="3" t="s">
        <v>35</v>
      </c>
      <c r="R34" s="13"/>
      <c r="S34" s="3" t="s">
        <v>191</v>
      </c>
    </row>
    <row r="35" spans="1:19" ht="19.5" customHeight="1" x14ac:dyDescent="0.2">
      <c r="A35" s="57"/>
      <c r="B35" s="57"/>
      <c r="C35" s="3">
        <v>29</v>
      </c>
      <c r="D35" s="3" t="s">
        <v>196</v>
      </c>
      <c r="E35" s="3" t="s">
        <v>197</v>
      </c>
      <c r="F35" s="3" t="s">
        <v>64</v>
      </c>
      <c r="G35" s="3">
        <v>36</v>
      </c>
      <c r="H35" s="3">
        <v>28</v>
      </c>
      <c r="I35" s="3">
        <v>8</v>
      </c>
      <c r="J35" s="3">
        <v>2</v>
      </c>
      <c r="K35" s="13"/>
      <c r="L35" s="13"/>
      <c r="M35" s="13"/>
      <c r="N35" s="13" t="s">
        <v>38</v>
      </c>
      <c r="O35" s="13"/>
      <c r="P35" s="13"/>
      <c r="Q35" s="3" t="s">
        <v>35</v>
      </c>
      <c r="R35" s="13"/>
      <c r="S35" s="3" t="s">
        <v>191</v>
      </c>
    </row>
    <row r="36" spans="1:19" ht="19.5" customHeight="1" x14ac:dyDescent="0.2">
      <c r="A36" s="57"/>
      <c r="B36" s="57"/>
      <c r="C36" s="3">
        <v>30</v>
      </c>
      <c r="D36" s="3" t="s">
        <v>198</v>
      </c>
      <c r="E36" s="3" t="s">
        <v>199</v>
      </c>
      <c r="F36" s="3" t="s">
        <v>25</v>
      </c>
      <c r="G36" s="4">
        <v>15</v>
      </c>
      <c r="H36" s="4">
        <v>8</v>
      </c>
      <c r="I36" s="4">
        <v>7</v>
      </c>
      <c r="J36" s="3">
        <v>1</v>
      </c>
      <c r="K36" s="13" t="s">
        <v>105</v>
      </c>
      <c r="L36" s="13"/>
      <c r="M36" s="13"/>
      <c r="N36" s="13"/>
      <c r="O36" s="13"/>
      <c r="P36" s="13"/>
      <c r="Q36" s="13"/>
      <c r="R36" s="13"/>
      <c r="S36" s="3" t="s">
        <v>191</v>
      </c>
    </row>
    <row r="37" spans="1:19" ht="19.5" customHeight="1" x14ac:dyDescent="0.2">
      <c r="A37" s="57"/>
      <c r="B37" s="57"/>
      <c r="C37" s="3">
        <v>31</v>
      </c>
      <c r="D37" s="3" t="s">
        <v>200</v>
      </c>
      <c r="E37" s="3" t="s">
        <v>201</v>
      </c>
      <c r="F37" s="3" t="s">
        <v>25</v>
      </c>
      <c r="G37" s="3">
        <v>18</v>
      </c>
      <c r="H37" s="3">
        <v>9</v>
      </c>
      <c r="I37" s="3">
        <v>9</v>
      </c>
      <c r="J37" s="3">
        <v>1</v>
      </c>
      <c r="K37" s="13"/>
      <c r="L37" s="13" t="s">
        <v>80</v>
      </c>
      <c r="M37" s="13"/>
      <c r="N37" s="13"/>
      <c r="O37" s="13"/>
      <c r="P37" s="13"/>
      <c r="Q37" s="13"/>
      <c r="R37" s="13"/>
      <c r="S37" s="3" t="s">
        <v>191</v>
      </c>
    </row>
    <row r="38" spans="1:19" ht="19.5" customHeight="1" x14ac:dyDescent="0.2">
      <c r="A38" s="57"/>
      <c r="B38" s="57"/>
      <c r="C38" s="3">
        <v>32</v>
      </c>
      <c r="D38" s="3" t="s">
        <v>202</v>
      </c>
      <c r="E38" s="3" t="s">
        <v>203</v>
      </c>
      <c r="F38" s="3" t="s">
        <v>25</v>
      </c>
      <c r="G38" s="3">
        <v>15</v>
      </c>
      <c r="H38" s="3">
        <v>8</v>
      </c>
      <c r="I38" s="3">
        <v>7</v>
      </c>
      <c r="J38" s="3">
        <v>1</v>
      </c>
      <c r="K38" s="13" t="s">
        <v>105</v>
      </c>
      <c r="L38" s="13"/>
      <c r="M38" s="13"/>
      <c r="N38" s="13"/>
      <c r="P38" s="13"/>
      <c r="Q38" s="13"/>
      <c r="R38" s="13"/>
      <c r="S38" s="3" t="s">
        <v>191</v>
      </c>
    </row>
    <row r="39" spans="1:19" ht="19.5" customHeight="1" x14ac:dyDescent="0.2">
      <c r="A39" s="57"/>
      <c r="B39" s="57"/>
      <c r="C39" s="3">
        <v>33</v>
      </c>
      <c r="D39" s="3" t="s">
        <v>204</v>
      </c>
      <c r="E39" s="3" t="s">
        <v>205</v>
      </c>
      <c r="F39" s="3" t="s">
        <v>25</v>
      </c>
      <c r="G39" s="3">
        <v>18</v>
      </c>
      <c r="H39" s="3">
        <v>9</v>
      </c>
      <c r="I39" s="3">
        <v>9</v>
      </c>
      <c r="J39" s="3">
        <v>1</v>
      </c>
      <c r="K39" s="13"/>
      <c r="L39" s="13" t="s">
        <v>80</v>
      </c>
      <c r="M39" s="13"/>
      <c r="N39" s="13"/>
      <c r="O39" s="13"/>
      <c r="P39" s="13"/>
      <c r="Q39" s="13"/>
      <c r="R39" s="13"/>
      <c r="S39" s="3" t="s">
        <v>191</v>
      </c>
    </row>
    <row r="40" spans="1:19" ht="19.5" customHeight="1" x14ac:dyDescent="0.2">
      <c r="A40" s="57"/>
      <c r="B40" s="57"/>
      <c r="C40" s="3">
        <v>34</v>
      </c>
      <c r="D40" s="3" t="s">
        <v>206</v>
      </c>
      <c r="E40" s="3" t="s">
        <v>207</v>
      </c>
      <c r="F40" s="3" t="s">
        <v>25</v>
      </c>
      <c r="G40" s="3">
        <v>36</v>
      </c>
      <c r="H40" s="3">
        <v>24</v>
      </c>
      <c r="I40" s="3">
        <v>12</v>
      </c>
      <c r="J40" s="3">
        <v>2</v>
      </c>
      <c r="K40" s="13"/>
      <c r="L40" s="13"/>
      <c r="M40" s="13" t="s">
        <v>38</v>
      </c>
      <c r="N40" s="13"/>
      <c r="O40" s="13"/>
      <c r="P40" s="13"/>
      <c r="Q40" s="3" t="s">
        <v>35</v>
      </c>
      <c r="R40" s="13"/>
      <c r="S40" s="3" t="s">
        <v>191</v>
      </c>
    </row>
    <row r="41" spans="1:19" ht="19.5" customHeight="1" x14ac:dyDescent="0.2">
      <c r="A41" s="57"/>
      <c r="B41" s="57"/>
      <c r="C41" s="3">
        <v>35</v>
      </c>
      <c r="D41" s="3" t="s">
        <v>208</v>
      </c>
      <c r="E41" s="3" t="s">
        <v>209</v>
      </c>
      <c r="F41" s="3" t="s">
        <v>25</v>
      </c>
      <c r="G41" s="3">
        <v>36</v>
      </c>
      <c r="H41" s="3">
        <v>24</v>
      </c>
      <c r="I41" s="3">
        <v>12</v>
      </c>
      <c r="J41" s="3">
        <v>2</v>
      </c>
      <c r="K41" s="13"/>
      <c r="L41" s="13"/>
      <c r="M41" s="13"/>
      <c r="N41" s="13" t="s">
        <v>38</v>
      </c>
      <c r="P41" s="13"/>
      <c r="Q41" s="3" t="s">
        <v>35</v>
      </c>
      <c r="R41" s="13"/>
      <c r="S41" s="3" t="s">
        <v>191</v>
      </c>
    </row>
    <row r="42" spans="1:19" ht="19.5" customHeight="1" x14ac:dyDescent="0.2">
      <c r="A42" s="57"/>
      <c r="B42" s="57"/>
      <c r="C42" s="3">
        <v>36</v>
      </c>
      <c r="D42" s="3" t="s">
        <v>210</v>
      </c>
      <c r="E42" s="3" t="s">
        <v>211</v>
      </c>
      <c r="F42" s="3" t="s">
        <v>25</v>
      </c>
      <c r="G42" s="3">
        <v>36</v>
      </c>
      <c r="H42" s="3">
        <v>24</v>
      </c>
      <c r="I42" s="3">
        <v>12</v>
      </c>
      <c r="J42" s="3">
        <v>2</v>
      </c>
      <c r="K42" s="13"/>
      <c r="L42" s="13"/>
      <c r="M42" s="13"/>
      <c r="N42" s="13" t="s">
        <v>38</v>
      </c>
      <c r="O42" s="13"/>
      <c r="P42" s="13"/>
      <c r="Q42" s="3" t="s">
        <v>35</v>
      </c>
      <c r="R42" s="13"/>
      <c r="S42" s="3" t="s">
        <v>191</v>
      </c>
    </row>
    <row r="43" spans="1:19" ht="19.5" customHeight="1" x14ac:dyDescent="0.2">
      <c r="A43" s="57"/>
      <c r="B43" s="57"/>
      <c r="C43" s="3">
        <v>37</v>
      </c>
      <c r="D43" s="3" t="s">
        <v>212</v>
      </c>
      <c r="E43" s="3" t="s">
        <v>79</v>
      </c>
      <c r="F43" s="3" t="s">
        <v>64</v>
      </c>
      <c r="G43" s="4">
        <v>18</v>
      </c>
      <c r="H43" s="4">
        <v>12</v>
      </c>
      <c r="I43" s="4">
        <v>6</v>
      </c>
      <c r="J43" s="3">
        <v>1</v>
      </c>
      <c r="K43" s="13"/>
      <c r="L43" s="13"/>
      <c r="M43" s="13"/>
      <c r="N43" s="13"/>
      <c r="O43" s="13" t="s">
        <v>80</v>
      </c>
      <c r="P43" s="13"/>
      <c r="Q43" s="13"/>
      <c r="R43" s="13"/>
      <c r="S43" s="3" t="s">
        <v>27</v>
      </c>
    </row>
    <row r="44" spans="1:19" ht="19.5" customHeight="1" x14ac:dyDescent="0.2">
      <c r="A44" s="57"/>
      <c r="B44" s="57"/>
      <c r="C44" s="3">
        <v>38</v>
      </c>
      <c r="D44" s="3" t="s">
        <v>81</v>
      </c>
      <c r="E44" s="3" t="s">
        <v>82</v>
      </c>
      <c r="F44" s="3" t="s">
        <v>25</v>
      </c>
      <c r="G44" s="3">
        <v>60</v>
      </c>
      <c r="H44" s="3">
        <v>30</v>
      </c>
      <c r="I44" s="3">
        <v>30</v>
      </c>
      <c r="J44" s="3">
        <v>4</v>
      </c>
      <c r="K44" s="13"/>
      <c r="L44" s="13"/>
      <c r="M44" s="13"/>
      <c r="N44" s="13" t="s">
        <v>83</v>
      </c>
      <c r="O44" s="13"/>
      <c r="P44" s="13"/>
      <c r="Q44" s="13"/>
      <c r="R44" s="13"/>
      <c r="S44" s="3" t="s">
        <v>27</v>
      </c>
    </row>
    <row r="45" spans="1:19" ht="19.5" customHeight="1" x14ac:dyDescent="0.2">
      <c r="A45" s="57"/>
      <c r="B45" s="57"/>
      <c r="C45" s="3">
        <v>39</v>
      </c>
      <c r="D45" s="3" t="s">
        <v>84</v>
      </c>
      <c r="E45" s="3" t="s">
        <v>85</v>
      </c>
      <c r="F45" s="3" t="s">
        <v>86</v>
      </c>
      <c r="G45" s="3">
        <v>420</v>
      </c>
      <c r="H45" s="3">
        <v>0</v>
      </c>
      <c r="I45" s="3">
        <v>420</v>
      </c>
      <c r="J45" s="3">
        <v>14</v>
      </c>
      <c r="K45" s="13"/>
      <c r="L45" s="13"/>
      <c r="M45" s="13"/>
      <c r="N45" s="13"/>
      <c r="P45" s="13" t="s">
        <v>213</v>
      </c>
      <c r="Q45" s="13"/>
      <c r="R45" s="13"/>
      <c r="S45" s="3" t="s">
        <v>27</v>
      </c>
    </row>
    <row r="46" spans="1:19" ht="19.5" customHeight="1" x14ac:dyDescent="0.2">
      <c r="A46" s="57"/>
      <c r="B46" s="57"/>
      <c r="C46" s="3">
        <v>40</v>
      </c>
      <c r="D46" s="3" t="s">
        <v>214</v>
      </c>
      <c r="E46" s="3" t="s">
        <v>89</v>
      </c>
      <c r="F46" s="3" t="s">
        <v>25</v>
      </c>
      <c r="G46" s="3">
        <v>120</v>
      </c>
      <c r="H46" s="3">
        <v>60</v>
      </c>
      <c r="I46" s="3">
        <v>60</v>
      </c>
      <c r="J46" s="3">
        <v>4</v>
      </c>
      <c r="K46" s="13"/>
      <c r="L46" s="13"/>
      <c r="M46" s="13"/>
      <c r="N46" s="13"/>
      <c r="O46" s="13" t="s">
        <v>90</v>
      </c>
      <c r="P46" s="13"/>
      <c r="Q46" s="13"/>
      <c r="R46" s="13"/>
      <c r="S46" s="3" t="s">
        <v>27</v>
      </c>
    </row>
    <row r="47" spans="1:19" x14ac:dyDescent="0.2">
      <c r="A47" s="57"/>
      <c r="B47" s="58"/>
      <c r="C47" s="72" t="s">
        <v>91</v>
      </c>
      <c r="D47" s="72"/>
      <c r="E47" s="72"/>
      <c r="F47" s="72"/>
      <c r="G47" s="6">
        <f>SUM(G7:G46)-SUM(G16:G19)-G45-G46-G25</f>
        <v>935</v>
      </c>
      <c r="H47" s="6">
        <f t="shared" ref="H47:J47" si="0">SUM(H7:H46)-SUM(H16:H19)-H45-H46-H25</f>
        <v>626</v>
      </c>
      <c r="I47" s="6">
        <f t="shared" si="0"/>
        <v>303</v>
      </c>
      <c r="J47" s="6">
        <f t="shared" si="0"/>
        <v>56</v>
      </c>
      <c r="K47" s="14"/>
      <c r="L47" s="15"/>
      <c r="M47" s="15"/>
      <c r="N47" s="15"/>
      <c r="O47" s="15"/>
      <c r="P47" s="15"/>
      <c r="Q47" s="5"/>
      <c r="R47" s="5"/>
      <c r="S47" s="3"/>
    </row>
    <row r="48" spans="1:19" x14ac:dyDescent="0.2">
      <c r="A48" s="57"/>
      <c r="B48" s="56" t="s">
        <v>92</v>
      </c>
      <c r="C48" s="103" t="s">
        <v>215</v>
      </c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5"/>
    </row>
    <row r="49" spans="1:19" x14ac:dyDescent="0.2">
      <c r="A49" s="57"/>
      <c r="B49" s="57"/>
      <c r="C49" s="64" t="s">
        <v>91</v>
      </c>
      <c r="D49" s="65"/>
      <c r="E49" s="65"/>
      <c r="F49" s="66"/>
      <c r="G49" s="7">
        <v>32</v>
      </c>
      <c r="H49" s="7">
        <v>32</v>
      </c>
      <c r="I49" s="7">
        <v>0</v>
      </c>
      <c r="J49" s="6">
        <v>2</v>
      </c>
      <c r="K49" s="13"/>
      <c r="L49" s="13"/>
      <c r="M49" s="13"/>
      <c r="N49" s="13"/>
      <c r="O49" s="13"/>
      <c r="P49" s="13"/>
      <c r="Q49" s="3"/>
      <c r="R49" s="3"/>
      <c r="S49" s="17"/>
    </row>
    <row r="50" spans="1:19" x14ac:dyDescent="0.2">
      <c r="A50" s="58"/>
      <c r="B50" s="64" t="s">
        <v>115</v>
      </c>
      <c r="C50" s="65"/>
      <c r="D50" s="65"/>
      <c r="E50" s="65"/>
      <c r="F50" s="66"/>
      <c r="G50" s="8">
        <f t="shared" ref="G50:J50" si="1">G49+G47</f>
        <v>967</v>
      </c>
      <c r="H50" s="8">
        <f t="shared" si="1"/>
        <v>658</v>
      </c>
      <c r="I50" s="8">
        <f t="shared" si="1"/>
        <v>303</v>
      </c>
      <c r="J50" s="8">
        <f t="shared" si="1"/>
        <v>58</v>
      </c>
      <c r="K50" s="15"/>
      <c r="L50" s="15"/>
      <c r="M50" s="15"/>
      <c r="N50" s="15"/>
      <c r="O50" s="15"/>
      <c r="P50" s="15"/>
      <c r="Q50" s="5"/>
      <c r="R50" s="5"/>
      <c r="S50" s="17"/>
    </row>
    <row r="51" spans="1:19" x14ac:dyDescent="0.2">
      <c r="A51" s="9"/>
      <c r="B51" s="9"/>
      <c r="C51" s="9"/>
      <c r="D51" s="67" t="s">
        <v>116</v>
      </c>
      <c r="E51" s="67"/>
      <c r="F51" s="67"/>
      <c r="G51" s="67"/>
      <c r="H51" s="67"/>
      <c r="I51" s="67"/>
      <c r="J51" s="67"/>
      <c r="K51" s="67"/>
      <c r="L51" s="67"/>
      <c r="M51" s="16"/>
      <c r="N51" s="16"/>
      <c r="O51" s="16"/>
      <c r="P51" s="67" t="s">
        <v>117</v>
      </c>
      <c r="Q51" s="67"/>
      <c r="R51" s="67"/>
      <c r="S51" s="18"/>
    </row>
    <row r="52" spans="1:19" ht="42.75" customHeight="1" x14ac:dyDescent="0.2">
      <c r="A52" s="68" t="s">
        <v>216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</row>
  </sheetData>
  <mergeCells count="31">
    <mergeCell ref="S3:S6"/>
    <mergeCell ref="A1:S1"/>
    <mergeCell ref="A2:E2"/>
    <mergeCell ref="N2:S2"/>
    <mergeCell ref="G3:I3"/>
    <mergeCell ref="K3:P3"/>
    <mergeCell ref="A3:A6"/>
    <mergeCell ref="B3:B6"/>
    <mergeCell ref="K4:L4"/>
    <mergeCell ref="M4:N4"/>
    <mergeCell ref="O4:P4"/>
    <mergeCell ref="H4:H6"/>
    <mergeCell ref="I4:I6"/>
    <mergeCell ref="J3:J6"/>
    <mergeCell ref="Q3:Q6"/>
    <mergeCell ref="R3:R6"/>
    <mergeCell ref="C3:C6"/>
    <mergeCell ref="D3:D6"/>
    <mergeCell ref="E3:E6"/>
    <mergeCell ref="F3:F6"/>
    <mergeCell ref="G4:G6"/>
    <mergeCell ref="C49:F49"/>
    <mergeCell ref="B50:F50"/>
    <mergeCell ref="D51:L51"/>
    <mergeCell ref="P51:R51"/>
    <mergeCell ref="A52:S52"/>
    <mergeCell ref="A7:A50"/>
    <mergeCell ref="B7:B47"/>
    <mergeCell ref="B48:B49"/>
    <mergeCell ref="C47:F47"/>
    <mergeCell ref="C48:S48"/>
  </mergeCells>
  <phoneticPr fontId="15" type="noConversion"/>
  <pageMargins left="0.69930555555555596" right="0.69930555555555596" top="0.75" bottom="0.75" header="0.3" footer="0.3"/>
  <pageSetup paperSize="9" scale="7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附件1 综合素质课教学进程表</vt:lpstr>
      <vt:lpstr>理论与实践教学分配比例表</vt:lpstr>
      <vt:lpstr>专业课安排表</vt:lpstr>
      <vt:lpstr>实践教学安排表</vt:lpstr>
      <vt:lpstr>师范综合素质课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范家承</dc:creator>
  <cp:lastModifiedBy>联想</cp:lastModifiedBy>
  <cp:lastPrinted>2022-09-20T03:14:00Z</cp:lastPrinted>
  <dcterms:created xsi:type="dcterms:W3CDTF">2022-07-01T06:50:00Z</dcterms:created>
  <dcterms:modified xsi:type="dcterms:W3CDTF">2022-11-07T10:10:07Z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609BEAF7CD66418F832E88892A823764</vt:lpwstr>
  </property>
</Properties>
</file>